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pivotTables/pivotTable15.xml" ContentType="application/vnd.openxmlformats-officedocument.spreadsheetml.pivotTable+xml"/>
  <Override PartName="/xl/drawings/drawing2.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charts/chartEx1.xml" ContentType="application/vnd.ms-office.chartex+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drawings/drawing10.xml" ContentType="application/vnd.openxmlformats-officedocument.drawingml.chartshapes+xml"/>
  <Override PartName="/xl/charts/chartEx2.xml" ContentType="application/vnd.ms-office.chartex+xml"/>
  <Override PartName="/xl/charts/style9.xml" ContentType="application/vnd.ms-office.chartstyle+xml"/>
  <Override PartName="/xl/charts/colors9.xml" ContentType="application/vnd.ms-office.chartcolorstyle+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2.xml" ContentType="application/vnd.ms-office.chartstyle+xml"/>
  <Override PartName="/xl/charts/colors12.xml" ContentType="application/vnd.ms-office.chartcolorstyle+xml"/>
  <Override PartName="/xl/charts/chart22.xml" ContentType="application/vnd.openxmlformats-officedocument.drawingml.chart+xml"/>
  <Override PartName="/xl/charts/style13.xml" ContentType="application/vnd.ms-office.chartstyle+xml"/>
  <Override PartName="/xl/charts/colors13.xml" ContentType="application/vnd.ms-office.chartcolorstyle+xml"/>
  <Override PartName="/xl/charts/chart23.xml" ContentType="application/vnd.openxmlformats-officedocument.drawingml.chart+xml"/>
  <Override PartName="/xl/charts/chart24.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11.xml" ContentType="application/vnd.openxmlformats-officedocument.drawing+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mitro\Dropbox\Work Positions\BC Poland\"/>
    </mc:Choice>
  </mc:AlternateContent>
  <xr:revisionPtr revIDLastSave="0" documentId="8_{D71B424D-96DE-477B-9167-981E66148229}" xr6:coauthVersionLast="45" xr6:coauthVersionMax="45" xr10:uidLastSave="{00000000-0000-0000-0000-000000000000}"/>
  <bookViews>
    <workbookView xWindow="-57720" yWindow="-6615" windowWidth="29040" windowHeight="15990" tabRatio="599" firstSheet="4" activeTab="4" xr2:uid="{3BC01E74-C950-4F8E-B536-B89B220F947D}"/>
  </bookViews>
  <sheets>
    <sheet name="Intro &amp; Content" sheetId="14" r:id="rId1"/>
    <sheet name="Survey Data" sheetId="10" r:id="rId2"/>
    <sheet name="Figures" sheetId="15" r:id="rId3"/>
    <sheet name="Tables" sheetId="16" r:id="rId4"/>
    <sheet name="IPTT Master" sheetId="1" r:id="rId5"/>
    <sheet name="Summary BC" sheetId="17" r:id="rId6"/>
    <sheet name="Apr 2020 " sheetId="18" r:id="rId7"/>
    <sheet name="IPTT UMKv2" sheetId="3" r:id="rId8"/>
    <sheet name="IPTT FMv2" sheetId="4" r:id="rId9"/>
    <sheet name="IPTT ACMv2" sheetId="5" r:id="rId10"/>
    <sheet name="IPTT HPDv2" sheetId="6" r:id="rId11"/>
    <sheet name="IPTT ECHOv2" sheetId="7" r:id="rId12"/>
    <sheet name="IPTT E.Vv2" sheetId="8" r:id="rId13"/>
    <sheet name="Jan 2020" sheetId="25" r:id="rId14"/>
    <sheet name="IPTT UMKv01" sheetId="19" r:id="rId15"/>
    <sheet name="IPTT FMv01" sheetId="20" r:id="rId16"/>
    <sheet name="IPTT ACMv01" sheetId="21" r:id="rId17"/>
    <sheet name="IPTT HPDv01" sheetId="22" r:id="rId18"/>
    <sheet name="IPTT ECHOv01" sheetId="23" r:id="rId19"/>
    <sheet name="IPTT E.Vv01" sheetId="24" r:id="rId20"/>
    <sheet name="KII Data" sheetId="9" r:id="rId21"/>
  </sheets>
  <definedNames>
    <definedName name="_xlchart.v2.0" hidden="1">Figures!$AN$33:$AR$33</definedName>
    <definedName name="_xlchart.v2.1" hidden="1">Figures!$AN$34:$AR$34</definedName>
    <definedName name="_xlchart.v2.2" hidden="1">Figures!$AN$33:$AR$33</definedName>
    <definedName name="_xlchart.v2.3" hidden="1">Figures!$AN$35:$AR$35</definedName>
  </definedNames>
  <calcPr calcId="191029"/>
  <pivotCaches>
    <pivotCache cacheId="0" r:id="rId22"/>
    <pivotCache cacheId="1" r:id="rId23"/>
    <pivotCache cacheId="15"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0" i="1" l="1"/>
  <c r="Q40" i="1"/>
  <c r="N40" i="1"/>
  <c r="K40" i="1"/>
  <c r="E40" i="1"/>
  <c r="J32" i="1"/>
  <c r="J24" i="1"/>
  <c r="J25" i="1"/>
  <c r="J26" i="1"/>
  <c r="J27" i="1"/>
  <c r="J28" i="1"/>
  <c r="J29" i="1"/>
  <c r="J30" i="1"/>
  <c r="J31" i="1"/>
  <c r="J33" i="1"/>
  <c r="J34" i="1"/>
  <c r="J35" i="1"/>
  <c r="J23" i="1"/>
  <c r="C24" i="1"/>
  <c r="C25" i="1"/>
  <c r="C26" i="1"/>
  <c r="C27" i="1"/>
  <c r="C28" i="1"/>
  <c r="C29" i="1"/>
  <c r="C30" i="1"/>
  <c r="C31" i="1"/>
  <c r="C32" i="1"/>
  <c r="C33" i="1"/>
  <c r="C34" i="1"/>
  <c r="C35" i="1"/>
  <c r="C23" i="1"/>
  <c r="U54" i="1"/>
  <c r="U53" i="1"/>
  <c r="U52" i="1"/>
  <c r="U51" i="1"/>
  <c r="U50" i="1"/>
  <c r="U49" i="1"/>
  <c r="U48" i="1"/>
  <c r="U47" i="1"/>
  <c r="U46" i="1"/>
  <c r="U45" i="1"/>
  <c r="U44" i="1"/>
  <c r="U43" i="1"/>
  <c r="U42" i="1"/>
  <c r="R54" i="1"/>
  <c r="R53" i="1"/>
  <c r="R52" i="1"/>
  <c r="R51" i="1"/>
  <c r="R50" i="1"/>
  <c r="R49" i="1"/>
  <c r="R48" i="1"/>
  <c r="R47" i="1"/>
  <c r="R46" i="1"/>
  <c r="R45" i="1"/>
  <c r="R44" i="1"/>
  <c r="R43" i="1"/>
  <c r="R42" i="1"/>
  <c r="O54" i="1"/>
  <c r="O53" i="1"/>
  <c r="O52" i="1"/>
  <c r="O51" i="1"/>
  <c r="O50" i="1"/>
  <c r="O49" i="1"/>
  <c r="O48" i="1"/>
  <c r="O47" i="1"/>
  <c r="O46" i="1"/>
  <c r="O45" i="1"/>
  <c r="O44" i="1"/>
  <c r="O43" i="1"/>
  <c r="O42" i="1"/>
  <c r="L54" i="1"/>
  <c r="L53" i="1"/>
  <c r="L52" i="1"/>
  <c r="L51" i="1"/>
  <c r="L50" i="1"/>
  <c r="L49" i="1"/>
  <c r="L48" i="1"/>
  <c r="L47" i="1"/>
  <c r="L46" i="1"/>
  <c r="L45" i="1"/>
  <c r="L44" i="1"/>
  <c r="L43" i="1"/>
  <c r="L42" i="1"/>
  <c r="I54" i="1"/>
  <c r="I53" i="1"/>
  <c r="I52" i="1"/>
  <c r="I51" i="1"/>
  <c r="I50" i="1"/>
  <c r="I49" i="1"/>
  <c r="I48" i="1"/>
  <c r="I47" i="1"/>
  <c r="I46" i="1"/>
  <c r="I45" i="1"/>
  <c r="I44" i="1"/>
  <c r="I43" i="1"/>
  <c r="I42" i="1"/>
  <c r="F54" i="1"/>
  <c r="G52" i="1"/>
  <c r="H52" i="1"/>
  <c r="J52" i="1"/>
  <c r="K52" i="1"/>
  <c r="M52" i="1"/>
  <c r="N52" i="1"/>
  <c r="P52" i="1"/>
  <c r="Q52" i="1"/>
  <c r="S52" i="1"/>
  <c r="T52" i="1"/>
  <c r="G53" i="1"/>
  <c r="H53" i="1"/>
  <c r="J53" i="1"/>
  <c r="K53" i="1"/>
  <c r="M53" i="1"/>
  <c r="N53" i="1"/>
  <c r="P53" i="1"/>
  <c r="Q53" i="1"/>
  <c r="S53" i="1"/>
  <c r="T53" i="1"/>
  <c r="G54" i="1"/>
  <c r="H54" i="1"/>
  <c r="J54" i="1"/>
  <c r="K54" i="1"/>
  <c r="M54" i="1"/>
  <c r="N54" i="1"/>
  <c r="P54" i="1"/>
  <c r="Q54" i="1"/>
  <c r="S54" i="1"/>
  <c r="T54" i="1"/>
  <c r="G43" i="1"/>
  <c r="H43" i="1"/>
  <c r="J43" i="1"/>
  <c r="K43" i="1"/>
  <c r="M43" i="1"/>
  <c r="N43" i="1"/>
  <c r="P43" i="1"/>
  <c r="Q43" i="1"/>
  <c r="S43" i="1"/>
  <c r="T43" i="1"/>
  <c r="G44" i="1"/>
  <c r="H44" i="1"/>
  <c r="J44" i="1"/>
  <c r="K44" i="1"/>
  <c r="M44" i="1"/>
  <c r="N44" i="1"/>
  <c r="P44" i="1"/>
  <c r="Q44" i="1"/>
  <c r="S44" i="1"/>
  <c r="T44" i="1"/>
  <c r="G45" i="1"/>
  <c r="H45" i="1"/>
  <c r="J45" i="1"/>
  <c r="K45" i="1"/>
  <c r="M45" i="1"/>
  <c r="N45" i="1"/>
  <c r="P45" i="1"/>
  <c r="Q45" i="1"/>
  <c r="S45" i="1"/>
  <c r="T45" i="1"/>
  <c r="G46" i="1"/>
  <c r="H46" i="1"/>
  <c r="J46" i="1"/>
  <c r="K46" i="1"/>
  <c r="M46" i="1"/>
  <c r="N46" i="1"/>
  <c r="P46" i="1"/>
  <c r="Q46" i="1"/>
  <c r="S46" i="1"/>
  <c r="T46" i="1"/>
  <c r="G47" i="1"/>
  <c r="H47" i="1"/>
  <c r="J47" i="1"/>
  <c r="K47" i="1"/>
  <c r="M47" i="1"/>
  <c r="N47" i="1"/>
  <c r="P47" i="1"/>
  <c r="Q47" i="1"/>
  <c r="S47" i="1"/>
  <c r="T47" i="1"/>
  <c r="G48" i="1"/>
  <c r="H48" i="1"/>
  <c r="J48" i="1"/>
  <c r="K48" i="1"/>
  <c r="M48" i="1"/>
  <c r="N48" i="1"/>
  <c r="P48" i="1"/>
  <c r="Q48" i="1"/>
  <c r="S48" i="1"/>
  <c r="T48" i="1"/>
  <c r="G49" i="1"/>
  <c r="H49" i="1"/>
  <c r="J49" i="1"/>
  <c r="K49" i="1"/>
  <c r="M49" i="1"/>
  <c r="N49" i="1"/>
  <c r="P49" i="1"/>
  <c r="Q49" i="1"/>
  <c r="S49" i="1"/>
  <c r="T49" i="1"/>
  <c r="G50" i="1"/>
  <c r="H50" i="1"/>
  <c r="J50" i="1"/>
  <c r="K50" i="1"/>
  <c r="M50" i="1"/>
  <c r="N50" i="1"/>
  <c r="P50" i="1"/>
  <c r="Q50" i="1"/>
  <c r="S50" i="1"/>
  <c r="T50" i="1"/>
  <c r="G51" i="1"/>
  <c r="H51" i="1"/>
  <c r="J51" i="1"/>
  <c r="K51" i="1"/>
  <c r="M51" i="1"/>
  <c r="N51" i="1"/>
  <c r="P51" i="1"/>
  <c r="Q51" i="1"/>
  <c r="S51" i="1"/>
  <c r="T51" i="1"/>
  <c r="F43" i="1"/>
  <c r="F44" i="1"/>
  <c r="F45" i="1"/>
  <c r="F46" i="1"/>
  <c r="F47" i="1"/>
  <c r="F48" i="1"/>
  <c r="F49" i="1"/>
  <c r="F50" i="1"/>
  <c r="F51" i="1"/>
  <c r="F52" i="1"/>
  <c r="F53" i="1"/>
  <c r="F42" i="1"/>
  <c r="D43" i="1"/>
  <c r="E43" i="1"/>
  <c r="D44" i="1"/>
  <c r="E44" i="1"/>
  <c r="D45" i="1"/>
  <c r="E45" i="1"/>
  <c r="D46" i="1"/>
  <c r="E46" i="1"/>
  <c r="D47" i="1"/>
  <c r="E47" i="1"/>
  <c r="D48" i="1"/>
  <c r="E48" i="1"/>
  <c r="D49" i="1"/>
  <c r="E49" i="1"/>
  <c r="D50" i="1"/>
  <c r="E50" i="1"/>
  <c r="D51" i="1"/>
  <c r="E51" i="1"/>
  <c r="D52" i="1"/>
  <c r="E52" i="1"/>
  <c r="D53" i="1"/>
  <c r="E53" i="1"/>
  <c r="D54" i="1"/>
  <c r="E54" i="1"/>
  <c r="T42" i="1"/>
  <c r="Q42" i="1"/>
  <c r="N42" i="1"/>
  <c r="K42" i="1"/>
  <c r="H42" i="1"/>
  <c r="E42" i="1"/>
  <c r="S42" i="1"/>
  <c r="P42" i="1"/>
  <c r="M42" i="1"/>
  <c r="J42" i="1"/>
  <c r="G42" i="1"/>
  <c r="D42" i="1"/>
  <c r="AJ18" i="24"/>
  <c r="AD18" i="24"/>
  <c r="Y18" i="24"/>
  <c r="R18" i="24"/>
  <c r="N18" i="24"/>
  <c r="G18" i="24"/>
  <c r="AJ17" i="24"/>
  <c r="AD17" i="24"/>
  <c r="Y17" i="24"/>
  <c r="R17" i="24"/>
  <c r="N17" i="24"/>
  <c r="G17" i="24"/>
  <c r="AJ16" i="24"/>
  <c r="AD16" i="24"/>
  <c r="Y16" i="24"/>
  <c r="R16" i="24"/>
  <c r="N16" i="24"/>
  <c r="G16" i="24"/>
  <c r="AJ15" i="24"/>
  <c r="AD15" i="24"/>
  <c r="Y15" i="24"/>
  <c r="R15" i="24"/>
  <c r="N15" i="24"/>
  <c r="G15" i="24"/>
  <c r="AJ14" i="24"/>
  <c r="AD14" i="24"/>
  <c r="Y14" i="24"/>
  <c r="R14" i="24"/>
  <c r="N14" i="24"/>
  <c r="G14" i="24"/>
  <c r="AJ13" i="24"/>
  <c r="AD13" i="24"/>
  <c r="Y13" i="24"/>
  <c r="R13" i="24"/>
  <c r="N13" i="24"/>
  <c r="G13" i="24"/>
  <c r="AJ12" i="24"/>
  <c r="AD12" i="24"/>
  <c r="Y12" i="24"/>
  <c r="R12" i="24"/>
  <c r="N12" i="24"/>
  <c r="G12" i="24"/>
  <c r="AJ11" i="24"/>
  <c r="AD11" i="24"/>
  <c r="Y11" i="24"/>
  <c r="R11" i="24"/>
  <c r="N11" i="24"/>
  <c r="G11" i="24"/>
  <c r="AJ10" i="24"/>
  <c r="AD10" i="24"/>
  <c r="Y10" i="24"/>
  <c r="R10" i="24"/>
  <c r="N10" i="24"/>
  <c r="G10" i="24"/>
  <c r="AJ9" i="24"/>
  <c r="AD9" i="24"/>
  <c r="Y9" i="24"/>
  <c r="R9" i="24"/>
  <c r="N9" i="24"/>
  <c r="G9" i="24"/>
  <c r="AJ8" i="24"/>
  <c r="AD8" i="24"/>
  <c r="Y8" i="24"/>
  <c r="R8" i="24"/>
  <c r="N8" i="24"/>
  <c r="G8" i="24"/>
  <c r="AJ7" i="24"/>
  <c r="AD7" i="24"/>
  <c r="Y7" i="24"/>
  <c r="R7" i="24"/>
  <c r="N7" i="24"/>
  <c r="G7" i="24"/>
  <c r="AJ6" i="24"/>
  <c r="AD6" i="24"/>
  <c r="Y6" i="24"/>
  <c r="R6" i="24"/>
  <c r="N6" i="24"/>
  <c r="G6" i="24"/>
  <c r="AJ18" i="23"/>
  <c r="AD18" i="23"/>
  <c r="Y18" i="23"/>
  <c r="R18" i="23"/>
  <c r="N18" i="23"/>
  <c r="G18" i="23"/>
  <c r="AJ17" i="23"/>
  <c r="AD17" i="23"/>
  <c r="Y17" i="23"/>
  <c r="R17" i="23"/>
  <c r="N17" i="23"/>
  <c r="G17" i="23"/>
  <c r="AJ16" i="23"/>
  <c r="AD16" i="23"/>
  <c r="Y16" i="23"/>
  <c r="R16" i="23"/>
  <c r="N16" i="23"/>
  <c r="G16" i="23"/>
  <c r="AJ15" i="23"/>
  <c r="AD15" i="23"/>
  <c r="Y15" i="23"/>
  <c r="R15" i="23"/>
  <c r="N15" i="23"/>
  <c r="G15" i="23"/>
  <c r="AJ14" i="23"/>
  <c r="AD14" i="23"/>
  <c r="Y14" i="23"/>
  <c r="R14" i="23"/>
  <c r="N14" i="23"/>
  <c r="G14" i="23"/>
  <c r="AJ13" i="23"/>
  <c r="AD13" i="23"/>
  <c r="Y13" i="23"/>
  <c r="R13" i="23"/>
  <c r="N13" i="23"/>
  <c r="G13" i="23"/>
  <c r="AJ12" i="23"/>
  <c r="AD12" i="23"/>
  <c r="Y12" i="23"/>
  <c r="R12" i="23"/>
  <c r="N12" i="23"/>
  <c r="G12" i="23"/>
  <c r="AJ11" i="23"/>
  <c r="AD11" i="23"/>
  <c r="Y11" i="23"/>
  <c r="R11" i="23"/>
  <c r="N11" i="23"/>
  <c r="G11" i="23"/>
  <c r="AJ10" i="23"/>
  <c r="AD10" i="23"/>
  <c r="Y10" i="23"/>
  <c r="R10" i="23"/>
  <c r="N10" i="23"/>
  <c r="G10" i="23"/>
  <c r="AJ9" i="23"/>
  <c r="AD9" i="23"/>
  <c r="Y9" i="23"/>
  <c r="R9" i="23"/>
  <c r="N9" i="23"/>
  <c r="G9" i="23"/>
  <c r="AJ8" i="23"/>
  <c r="AD8" i="23"/>
  <c r="Y8" i="23"/>
  <c r="R8" i="23"/>
  <c r="N8" i="23"/>
  <c r="G8" i="23"/>
  <c r="AJ7" i="23"/>
  <c r="AD7" i="23"/>
  <c r="Y7" i="23"/>
  <c r="R7" i="23"/>
  <c r="N7" i="23"/>
  <c r="G7" i="23"/>
  <c r="AJ6" i="23"/>
  <c r="AD6" i="23"/>
  <c r="Y6" i="23"/>
  <c r="R6" i="23"/>
  <c r="N6" i="23"/>
  <c r="G6" i="23"/>
  <c r="AJ18" i="22"/>
  <c r="AD18" i="22"/>
  <c r="Y18" i="22"/>
  <c r="R18" i="22"/>
  <c r="N18" i="22"/>
  <c r="G18" i="22"/>
  <c r="AJ17" i="22"/>
  <c r="AD17" i="22"/>
  <c r="Y17" i="22"/>
  <c r="R17" i="22"/>
  <c r="N17" i="22"/>
  <c r="G17" i="22"/>
  <c r="AJ16" i="22"/>
  <c r="AD16" i="22"/>
  <c r="Y16" i="22"/>
  <c r="R16" i="22"/>
  <c r="N16" i="22"/>
  <c r="G16" i="22"/>
  <c r="AJ15" i="22"/>
  <c r="AD15" i="22"/>
  <c r="Y15" i="22"/>
  <c r="R15" i="22"/>
  <c r="N15" i="22"/>
  <c r="G15" i="22"/>
  <c r="AJ14" i="22"/>
  <c r="AD14" i="22"/>
  <c r="Y14" i="22"/>
  <c r="R14" i="22"/>
  <c r="N14" i="22"/>
  <c r="G14" i="22"/>
  <c r="AJ13" i="22"/>
  <c r="AD13" i="22"/>
  <c r="Y13" i="22"/>
  <c r="R13" i="22"/>
  <c r="N13" i="22"/>
  <c r="G13" i="22"/>
  <c r="AJ12" i="22"/>
  <c r="AD12" i="22"/>
  <c r="Y12" i="22"/>
  <c r="R12" i="22"/>
  <c r="N12" i="22"/>
  <c r="G12" i="22"/>
  <c r="AJ11" i="22"/>
  <c r="AD11" i="22"/>
  <c r="Y11" i="22"/>
  <c r="R11" i="22"/>
  <c r="N11" i="22"/>
  <c r="G11" i="22"/>
  <c r="AJ10" i="22"/>
  <c r="AD10" i="22"/>
  <c r="Y10" i="22"/>
  <c r="R10" i="22"/>
  <c r="N10" i="22"/>
  <c r="G10" i="22"/>
  <c r="AJ9" i="22"/>
  <c r="AD9" i="22"/>
  <c r="Y9" i="22"/>
  <c r="R9" i="22"/>
  <c r="N9" i="22"/>
  <c r="G9" i="22"/>
  <c r="AJ8" i="22"/>
  <c r="AD8" i="22"/>
  <c r="Y8" i="22"/>
  <c r="R8" i="22"/>
  <c r="N8" i="22"/>
  <c r="G8" i="22"/>
  <c r="AJ7" i="22"/>
  <c r="AD7" i="22"/>
  <c r="Y7" i="22"/>
  <c r="R7" i="22"/>
  <c r="N7" i="22"/>
  <c r="G7" i="22"/>
  <c r="AJ6" i="22"/>
  <c r="AD6" i="22"/>
  <c r="Y6" i="22"/>
  <c r="R6" i="22"/>
  <c r="N6" i="22"/>
  <c r="G6" i="22"/>
  <c r="AJ18" i="21"/>
  <c r="AD18" i="21"/>
  <c r="Y18" i="21"/>
  <c r="R18" i="21"/>
  <c r="N18" i="21"/>
  <c r="G18" i="21"/>
  <c r="AJ17" i="21"/>
  <c r="AD17" i="21"/>
  <c r="Y17" i="21"/>
  <c r="R17" i="21"/>
  <c r="N17" i="21"/>
  <c r="G17" i="21"/>
  <c r="AJ16" i="21"/>
  <c r="AD16" i="21"/>
  <c r="Y16" i="21"/>
  <c r="R16" i="21"/>
  <c r="N16" i="21"/>
  <c r="G16" i="21"/>
  <c r="AJ15" i="21"/>
  <c r="AD15" i="21"/>
  <c r="Y15" i="21"/>
  <c r="R15" i="21"/>
  <c r="N15" i="21"/>
  <c r="G15" i="21"/>
  <c r="AJ14" i="21"/>
  <c r="AD14" i="21"/>
  <c r="Y14" i="21"/>
  <c r="R14" i="21"/>
  <c r="N14" i="21"/>
  <c r="G14" i="21"/>
  <c r="AJ13" i="21"/>
  <c r="AD13" i="21"/>
  <c r="Y13" i="21"/>
  <c r="R13" i="21"/>
  <c r="N13" i="21"/>
  <c r="G13" i="21"/>
  <c r="AJ12" i="21"/>
  <c r="AD12" i="21"/>
  <c r="Y12" i="21"/>
  <c r="R12" i="21"/>
  <c r="N12" i="21"/>
  <c r="G12" i="21"/>
  <c r="AJ11" i="21"/>
  <c r="AD11" i="21"/>
  <c r="Y11" i="21"/>
  <c r="R11" i="21"/>
  <c r="N11" i="21"/>
  <c r="G11" i="21"/>
  <c r="AJ10" i="21"/>
  <c r="AD10" i="21"/>
  <c r="Y10" i="21"/>
  <c r="R10" i="21"/>
  <c r="N10" i="21"/>
  <c r="G10" i="21"/>
  <c r="AJ9" i="21"/>
  <c r="AD9" i="21"/>
  <c r="Y9" i="21"/>
  <c r="R9" i="21"/>
  <c r="N9" i="21"/>
  <c r="G9" i="21"/>
  <c r="AJ8" i="21"/>
  <c r="AD8" i="21"/>
  <c r="Y8" i="21"/>
  <c r="R8" i="21"/>
  <c r="N8" i="21"/>
  <c r="G8" i="21"/>
  <c r="AJ7" i="21"/>
  <c r="AD7" i="21"/>
  <c r="Y7" i="21"/>
  <c r="R7" i="21"/>
  <c r="N7" i="21"/>
  <c r="G7" i="21"/>
  <c r="AJ6" i="21"/>
  <c r="AD6" i="21"/>
  <c r="Y6" i="21"/>
  <c r="R6" i="21"/>
  <c r="N6" i="21"/>
  <c r="G6" i="21"/>
  <c r="AJ18" i="20"/>
  <c r="AD18" i="20"/>
  <c r="Y18" i="20"/>
  <c r="R18" i="20"/>
  <c r="N18" i="20"/>
  <c r="G18" i="20"/>
  <c r="AJ17" i="20"/>
  <c r="AD17" i="20"/>
  <c r="Y17" i="20"/>
  <c r="R17" i="20"/>
  <c r="N17" i="20"/>
  <c r="G17" i="20"/>
  <c r="AJ16" i="20"/>
  <c r="AD16" i="20"/>
  <c r="Y16" i="20"/>
  <c r="R16" i="20"/>
  <c r="N16" i="20"/>
  <c r="G16" i="20"/>
  <c r="AJ15" i="20"/>
  <c r="AD15" i="20"/>
  <c r="Y15" i="20"/>
  <c r="R15" i="20"/>
  <c r="N15" i="20"/>
  <c r="G15" i="20"/>
  <c r="AJ14" i="20"/>
  <c r="AD14" i="20"/>
  <c r="Y14" i="20"/>
  <c r="R14" i="20"/>
  <c r="N14" i="20"/>
  <c r="G14" i="20"/>
  <c r="AJ13" i="20"/>
  <c r="AD13" i="20"/>
  <c r="Y13" i="20"/>
  <c r="R13" i="20"/>
  <c r="N13" i="20"/>
  <c r="G13" i="20"/>
  <c r="AJ12" i="20"/>
  <c r="AD12" i="20"/>
  <c r="Y12" i="20"/>
  <c r="R12" i="20"/>
  <c r="N12" i="20"/>
  <c r="G12" i="20"/>
  <c r="AJ11" i="20"/>
  <c r="AD11" i="20"/>
  <c r="Y11" i="20"/>
  <c r="R11" i="20"/>
  <c r="N11" i="20"/>
  <c r="G11" i="20"/>
  <c r="AJ10" i="20"/>
  <c r="AD10" i="20"/>
  <c r="Y10" i="20"/>
  <c r="R10" i="20"/>
  <c r="N10" i="20"/>
  <c r="G10" i="20"/>
  <c r="AJ9" i="20"/>
  <c r="AD9" i="20"/>
  <c r="Y9" i="20"/>
  <c r="R9" i="20"/>
  <c r="N9" i="20"/>
  <c r="G9" i="20"/>
  <c r="AJ8" i="20"/>
  <c r="AD8" i="20"/>
  <c r="Y8" i="20"/>
  <c r="R8" i="20"/>
  <c r="N8" i="20"/>
  <c r="G8" i="20"/>
  <c r="AJ7" i="20"/>
  <c r="AD7" i="20"/>
  <c r="Y7" i="20"/>
  <c r="R7" i="20"/>
  <c r="N7" i="20"/>
  <c r="G7" i="20"/>
  <c r="AJ6" i="20"/>
  <c r="AD6" i="20"/>
  <c r="Y6" i="20"/>
  <c r="R6" i="20"/>
  <c r="N6" i="20"/>
  <c r="G6" i="20"/>
  <c r="AJ18" i="19"/>
  <c r="AD18" i="19"/>
  <c r="Y18" i="19"/>
  <c r="R18" i="19"/>
  <c r="N18" i="19"/>
  <c r="G18" i="19"/>
  <c r="AJ17" i="19"/>
  <c r="AD17" i="19"/>
  <c r="Y17" i="19"/>
  <c r="R17" i="19"/>
  <c r="N17" i="19"/>
  <c r="G17" i="19"/>
  <c r="AJ16" i="19"/>
  <c r="AD16" i="19"/>
  <c r="Y16" i="19"/>
  <c r="R16" i="19"/>
  <c r="N16" i="19"/>
  <c r="G16" i="19"/>
  <c r="AJ15" i="19"/>
  <c r="AD15" i="19"/>
  <c r="Y15" i="19"/>
  <c r="R15" i="19"/>
  <c r="N15" i="19"/>
  <c r="G15" i="19"/>
  <c r="AJ14" i="19"/>
  <c r="AD14" i="19"/>
  <c r="Y14" i="19"/>
  <c r="R14" i="19"/>
  <c r="N14" i="19"/>
  <c r="G14" i="19"/>
  <c r="AJ13" i="19"/>
  <c r="AD13" i="19"/>
  <c r="Y13" i="19"/>
  <c r="R13" i="19"/>
  <c r="N13" i="19"/>
  <c r="G13" i="19"/>
  <c r="AJ12" i="19"/>
  <c r="AD12" i="19"/>
  <c r="Y12" i="19"/>
  <c r="R12" i="19"/>
  <c r="N12" i="19"/>
  <c r="G12" i="19"/>
  <c r="AJ11" i="19"/>
  <c r="AD11" i="19"/>
  <c r="Y11" i="19"/>
  <c r="R11" i="19"/>
  <c r="N11" i="19"/>
  <c r="G11" i="19"/>
  <c r="AJ10" i="19"/>
  <c r="AD10" i="19"/>
  <c r="Y10" i="19"/>
  <c r="R10" i="19"/>
  <c r="N10" i="19"/>
  <c r="G10" i="19"/>
  <c r="AJ9" i="19"/>
  <c r="AD9" i="19"/>
  <c r="Y9" i="19"/>
  <c r="R9" i="19"/>
  <c r="N9" i="19"/>
  <c r="G9" i="19"/>
  <c r="G8" i="19"/>
  <c r="AJ7" i="19"/>
  <c r="AD7" i="19"/>
  <c r="Y7" i="19"/>
  <c r="R7" i="19"/>
  <c r="N7" i="19"/>
  <c r="G7" i="19"/>
  <c r="AJ6" i="19"/>
  <c r="AD6" i="19"/>
  <c r="Y6" i="19"/>
  <c r="R6" i="19"/>
  <c r="N6" i="19"/>
  <c r="G6" i="19"/>
  <c r="F15" i="1" l="1"/>
  <c r="AH3" i="10" l="1"/>
  <c r="AH4" i="10"/>
  <c r="AH5" i="10"/>
  <c r="AH6" i="10"/>
  <c r="AH7" i="10"/>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H49" i="10"/>
  <c r="AH50" i="10"/>
  <c r="AH51" i="10"/>
  <c r="AH52" i="10"/>
  <c r="AH53" i="10"/>
  <c r="AH54" i="10"/>
  <c r="AH55" i="10"/>
  <c r="AH56" i="10"/>
  <c r="AH57" i="10"/>
  <c r="AH58" i="10"/>
  <c r="AH59" i="10"/>
  <c r="AH60" i="10"/>
  <c r="AH61" i="10"/>
  <c r="AH62" i="10"/>
  <c r="AH63" i="10"/>
  <c r="AH64" i="10"/>
  <c r="AH65" i="10"/>
  <c r="AH66" i="10"/>
  <c r="AH67" i="10"/>
  <c r="AH68" i="10"/>
  <c r="AH69" i="10"/>
  <c r="AH70" i="10"/>
  <c r="AH71" i="10"/>
  <c r="AH72" i="10"/>
  <c r="AH73" i="10"/>
  <c r="AH74" i="10"/>
  <c r="AH75" i="10"/>
  <c r="AH76" i="10"/>
  <c r="AH77" i="10"/>
  <c r="AH78" i="10"/>
  <c r="AH79" i="10"/>
  <c r="AH80" i="10"/>
  <c r="AH81" i="10"/>
  <c r="AH82" i="10"/>
  <c r="AH83" i="10"/>
  <c r="AH84" i="10"/>
  <c r="AH85" i="10"/>
  <c r="AH86" i="10"/>
  <c r="AH87" i="10"/>
  <c r="AH88" i="10"/>
  <c r="AH89" i="10"/>
  <c r="AH90" i="10"/>
  <c r="AH91" i="10"/>
  <c r="AH92" i="10"/>
  <c r="AH93" i="10"/>
  <c r="AH94" i="10"/>
  <c r="AH95" i="10"/>
  <c r="AH96" i="10"/>
  <c r="AH97" i="10"/>
  <c r="AH98" i="10"/>
  <c r="AH99" i="10"/>
  <c r="AD3" i="10"/>
  <c r="AD4" i="10"/>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A3" i="10"/>
  <c r="AA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Y196" i="10" l="1"/>
  <c r="AV196" i="10"/>
  <c r="AU196" i="10"/>
  <c r="AT196" i="10"/>
  <c r="AS196" i="10"/>
  <c r="AX196" i="10"/>
  <c r="AW196" i="10"/>
  <c r="BB139" i="10" l="1"/>
  <c r="BB141" i="10" s="1"/>
  <c r="BB140" i="10" l="1"/>
  <c r="N4" i="10"/>
  <c r="N3"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F10" i="1" l="1"/>
  <c r="AJ18" i="6" l="1"/>
  <c r="AD18" i="6"/>
  <c r="Y18" i="6"/>
  <c r="R18" i="6"/>
  <c r="N18" i="6"/>
  <c r="G18" i="6"/>
  <c r="AJ17" i="6"/>
  <c r="AD17" i="6"/>
  <c r="Y17" i="6"/>
  <c r="R17" i="6"/>
  <c r="N17" i="6"/>
  <c r="G17" i="6"/>
  <c r="AJ16" i="6"/>
  <c r="AD16" i="6"/>
  <c r="Y16" i="6"/>
  <c r="R16" i="6"/>
  <c r="N16" i="6"/>
  <c r="G16" i="6"/>
  <c r="AJ15" i="6"/>
  <c r="AD15" i="6"/>
  <c r="Y15" i="6"/>
  <c r="R15" i="6"/>
  <c r="N15" i="6"/>
  <c r="G15" i="6"/>
  <c r="AJ14" i="6"/>
  <c r="AD14" i="6"/>
  <c r="Y14" i="6"/>
  <c r="R14" i="6"/>
  <c r="N14" i="6"/>
  <c r="G14" i="6"/>
  <c r="AJ13" i="6"/>
  <c r="AD13" i="6"/>
  <c r="Y13" i="6"/>
  <c r="R13" i="6"/>
  <c r="N13" i="6"/>
  <c r="G13" i="6"/>
  <c r="AJ12" i="6"/>
  <c r="AD12" i="6"/>
  <c r="Y12" i="6"/>
  <c r="R12" i="6"/>
  <c r="N12" i="6"/>
  <c r="G12" i="6"/>
  <c r="AJ11" i="6"/>
  <c r="AD11" i="6"/>
  <c r="Y11" i="6"/>
  <c r="R11" i="6"/>
  <c r="N11" i="6"/>
  <c r="G11" i="6"/>
  <c r="AJ10" i="6"/>
  <c r="AD10" i="6"/>
  <c r="Y10" i="6"/>
  <c r="R10" i="6"/>
  <c r="N10" i="6"/>
  <c r="G10" i="6"/>
  <c r="AJ9" i="6"/>
  <c r="AD9" i="6"/>
  <c r="Y9" i="6"/>
  <c r="R9" i="6"/>
  <c r="N9" i="6"/>
  <c r="G9" i="6"/>
  <c r="AJ8" i="6"/>
  <c r="AD8" i="6"/>
  <c r="Y8" i="6"/>
  <c r="R8" i="6"/>
  <c r="N8" i="6"/>
  <c r="G8" i="6"/>
  <c r="AJ7" i="6"/>
  <c r="AD7" i="6"/>
  <c r="Y7" i="6"/>
  <c r="R7" i="6"/>
  <c r="N7" i="6"/>
  <c r="G7" i="6"/>
  <c r="AJ6" i="6"/>
  <c r="AD6" i="6"/>
  <c r="Y6" i="6"/>
  <c r="R6" i="6"/>
  <c r="N6" i="6"/>
  <c r="G6" i="6"/>
  <c r="AJ18" i="3" l="1"/>
  <c r="AD18" i="3"/>
  <c r="Y18" i="3"/>
  <c r="R18" i="3"/>
  <c r="N18" i="3"/>
  <c r="AJ17" i="3"/>
  <c r="AD17" i="3"/>
  <c r="Y17" i="3"/>
  <c r="R17" i="3"/>
  <c r="N17" i="3"/>
  <c r="AJ16" i="3"/>
  <c r="AD16" i="3"/>
  <c r="Y16" i="3"/>
  <c r="R16" i="3"/>
  <c r="N16" i="3"/>
  <c r="AJ15" i="3"/>
  <c r="AD15" i="3"/>
  <c r="Y15" i="3"/>
  <c r="R15" i="3"/>
  <c r="N15" i="3"/>
  <c r="AJ14" i="3"/>
  <c r="AD14" i="3"/>
  <c r="Y14" i="3"/>
  <c r="R14" i="3"/>
  <c r="N14" i="3"/>
  <c r="AJ13" i="3"/>
  <c r="AD13" i="3"/>
  <c r="Y13" i="3"/>
  <c r="R13" i="3"/>
  <c r="N13" i="3"/>
  <c r="AJ12" i="3"/>
  <c r="AD12" i="3"/>
  <c r="Y12" i="3"/>
  <c r="R12" i="3"/>
  <c r="N12" i="3"/>
  <c r="AJ11" i="3"/>
  <c r="AD11" i="3"/>
  <c r="Y11" i="3"/>
  <c r="R11" i="3"/>
  <c r="N11" i="3"/>
  <c r="AJ10" i="3"/>
  <c r="AD10" i="3"/>
  <c r="Y10" i="3"/>
  <c r="R10" i="3"/>
  <c r="N10" i="3"/>
  <c r="AJ9" i="3"/>
  <c r="AD9" i="3"/>
  <c r="Y9" i="3"/>
  <c r="R9" i="3"/>
  <c r="N9" i="3"/>
  <c r="AJ7" i="3"/>
  <c r="AD7" i="3"/>
  <c r="Y7" i="3"/>
  <c r="R7" i="3"/>
  <c r="N7" i="3"/>
  <c r="AJ6" i="3"/>
  <c r="AD6" i="3"/>
  <c r="Y6" i="3"/>
  <c r="R6" i="3"/>
  <c r="N6" i="3"/>
  <c r="AJ18" i="5" l="1"/>
  <c r="AD18" i="5"/>
  <c r="Y18" i="5"/>
  <c r="R18" i="5"/>
  <c r="N18" i="5"/>
  <c r="AJ17" i="5"/>
  <c r="AD17" i="5"/>
  <c r="Y17" i="5"/>
  <c r="R17" i="5"/>
  <c r="N17" i="5"/>
  <c r="AJ16" i="5"/>
  <c r="AD16" i="5"/>
  <c r="Y16" i="5"/>
  <c r="R16" i="5"/>
  <c r="N16" i="5"/>
  <c r="AJ15" i="5"/>
  <c r="AD15" i="5"/>
  <c r="Y15" i="5"/>
  <c r="R15" i="5"/>
  <c r="N15" i="5"/>
  <c r="AJ14" i="5"/>
  <c r="AD14" i="5"/>
  <c r="Y14" i="5"/>
  <c r="R14" i="5"/>
  <c r="N14" i="5"/>
  <c r="AJ13" i="5"/>
  <c r="AD13" i="5"/>
  <c r="Y13" i="5"/>
  <c r="R13" i="5"/>
  <c r="N13" i="5"/>
  <c r="AJ12" i="5"/>
  <c r="AD12" i="5"/>
  <c r="Y12" i="5"/>
  <c r="R12" i="5"/>
  <c r="N12" i="5"/>
  <c r="AJ11" i="5"/>
  <c r="AD11" i="5"/>
  <c r="Y11" i="5"/>
  <c r="R11" i="5"/>
  <c r="N11" i="5"/>
  <c r="AJ10" i="5"/>
  <c r="AD10" i="5"/>
  <c r="Y10" i="5"/>
  <c r="R10" i="5"/>
  <c r="N10" i="5"/>
  <c r="AJ9" i="5"/>
  <c r="AD9" i="5"/>
  <c r="Y9" i="5"/>
  <c r="R9" i="5"/>
  <c r="N9" i="5"/>
  <c r="AJ8" i="5"/>
  <c r="AD8" i="5"/>
  <c r="Y8" i="5"/>
  <c r="R8" i="5"/>
  <c r="N8" i="5"/>
  <c r="AJ7" i="5"/>
  <c r="AD7" i="5"/>
  <c r="Y7" i="5"/>
  <c r="R7" i="5"/>
  <c r="N7" i="5"/>
  <c r="AJ6" i="5"/>
  <c r="AD6" i="5"/>
  <c r="Y6" i="5"/>
  <c r="R6" i="5"/>
  <c r="N6" i="5"/>
  <c r="AJ18" i="7" l="1"/>
  <c r="AD18" i="7"/>
  <c r="Y18" i="7"/>
  <c r="R18" i="7"/>
  <c r="N18" i="7"/>
  <c r="AJ17" i="7"/>
  <c r="AD17" i="7"/>
  <c r="Y17" i="7"/>
  <c r="R17" i="7"/>
  <c r="N17" i="7"/>
  <c r="AJ16" i="7"/>
  <c r="AD16" i="7"/>
  <c r="Y16" i="7"/>
  <c r="R16" i="7"/>
  <c r="N16" i="7"/>
  <c r="AJ15" i="7"/>
  <c r="AD15" i="7"/>
  <c r="Y15" i="7"/>
  <c r="R15" i="7"/>
  <c r="N15" i="7"/>
  <c r="AJ14" i="7"/>
  <c r="AD14" i="7"/>
  <c r="Y14" i="7"/>
  <c r="R14" i="7"/>
  <c r="N14" i="7"/>
  <c r="AJ13" i="7"/>
  <c r="AD13" i="7"/>
  <c r="Y13" i="7"/>
  <c r="R13" i="7"/>
  <c r="N13" i="7"/>
  <c r="AJ12" i="7"/>
  <c r="AD12" i="7"/>
  <c r="Y12" i="7"/>
  <c r="R12" i="7"/>
  <c r="N12" i="7"/>
  <c r="AJ11" i="7"/>
  <c r="AD11" i="7"/>
  <c r="Y11" i="7"/>
  <c r="R11" i="7"/>
  <c r="N11" i="7"/>
  <c r="AJ10" i="7"/>
  <c r="AD10" i="7"/>
  <c r="Y10" i="7"/>
  <c r="R10" i="7"/>
  <c r="N10" i="7"/>
  <c r="AJ9" i="7"/>
  <c r="AD9" i="7"/>
  <c r="Y9" i="7"/>
  <c r="R9" i="7"/>
  <c r="N9" i="7"/>
  <c r="AJ8" i="7"/>
  <c r="AD8" i="7"/>
  <c r="Y8" i="7"/>
  <c r="R8" i="7"/>
  <c r="N8" i="7"/>
  <c r="AJ7" i="7"/>
  <c r="AD7" i="7"/>
  <c r="Y7" i="7"/>
  <c r="R7" i="7"/>
  <c r="N7" i="7"/>
  <c r="AJ6" i="7"/>
  <c r="AD6" i="7"/>
  <c r="Y6" i="7"/>
  <c r="R6" i="7"/>
  <c r="N6" i="7"/>
  <c r="AJ18" i="8" l="1"/>
  <c r="AD18" i="8"/>
  <c r="Y18" i="8"/>
  <c r="R18" i="8"/>
  <c r="N18" i="8"/>
  <c r="AJ17" i="8"/>
  <c r="AD17" i="8"/>
  <c r="Y17" i="8"/>
  <c r="R17" i="8"/>
  <c r="N17" i="8"/>
  <c r="AJ16" i="8"/>
  <c r="AD16" i="8"/>
  <c r="Y16" i="8"/>
  <c r="R16" i="8"/>
  <c r="N16" i="8"/>
  <c r="AJ15" i="8"/>
  <c r="AD15" i="8"/>
  <c r="Y15" i="8"/>
  <c r="R15" i="8"/>
  <c r="N15" i="8"/>
  <c r="AJ14" i="8"/>
  <c r="AD14" i="8"/>
  <c r="Y14" i="8"/>
  <c r="R14" i="8"/>
  <c r="N14" i="8"/>
  <c r="AJ13" i="8"/>
  <c r="AD13" i="8"/>
  <c r="Y13" i="8"/>
  <c r="R13" i="8"/>
  <c r="N13" i="8"/>
  <c r="AJ12" i="8"/>
  <c r="AD12" i="8"/>
  <c r="Y12" i="8"/>
  <c r="R12" i="8"/>
  <c r="N12" i="8"/>
  <c r="AJ11" i="8"/>
  <c r="AD11" i="8"/>
  <c r="Y11" i="8"/>
  <c r="R11" i="8"/>
  <c r="N11" i="8"/>
  <c r="AJ10" i="8"/>
  <c r="AD10" i="8"/>
  <c r="Y10" i="8"/>
  <c r="R10" i="8"/>
  <c r="N10" i="8"/>
  <c r="AJ9" i="8"/>
  <c r="AD9" i="8"/>
  <c r="Y9" i="8"/>
  <c r="R9" i="8"/>
  <c r="N9" i="8"/>
  <c r="AJ8" i="8"/>
  <c r="AD8" i="8"/>
  <c r="Y8" i="8"/>
  <c r="R8" i="8"/>
  <c r="N8" i="8"/>
  <c r="AJ7" i="8"/>
  <c r="AD7" i="8"/>
  <c r="Y7" i="8"/>
  <c r="R7" i="8"/>
  <c r="N7" i="8"/>
  <c r="AJ6" i="8"/>
  <c r="AD6" i="8"/>
  <c r="Y6" i="8"/>
  <c r="R6" i="8"/>
  <c r="N6" i="8"/>
  <c r="AI18" i="1" l="1"/>
  <c r="AH18" i="1"/>
  <c r="AG18" i="1"/>
  <c r="AF18" i="1"/>
  <c r="AE18" i="1"/>
  <c r="AI17" i="1"/>
  <c r="AH17" i="1"/>
  <c r="AG17" i="1"/>
  <c r="AF17" i="1"/>
  <c r="AE17" i="1"/>
  <c r="AI16" i="1"/>
  <c r="AH16" i="1"/>
  <c r="AG16" i="1"/>
  <c r="AF16" i="1"/>
  <c r="AE16" i="1"/>
  <c r="AI15" i="1"/>
  <c r="AH15" i="1"/>
  <c r="AG15" i="1"/>
  <c r="AF15" i="1"/>
  <c r="AE15" i="1"/>
  <c r="AI14" i="1"/>
  <c r="AH14" i="1"/>
  <c r="AG14" i="1"/>
  <c r="AF14" i="1"/>
  <c r="AE14" i="1"/>
  <c r="AI13" i="1"/>
  <c r="AH13" i="1"/>
  <c r="AG13" i="1"/>
  <c r="AF13" i="1"/>
  <c r="AE13" i="1"/>
  <c r="AI12" i="1"/>
  <c r="AH12" i="1"/>
  <c r="AG12" i="1"/>
  <c r="AF12" i="1"/>
  <c r="AE12" i="1"/>
  <c r="AI11" i="1"/>
  <c r="AH11" i="1"/>
  <c r="AG11" i="1"/>
  <c r="AF11" i="1"/>
  <c r="AE11" i="1"/>
  <c r="AI10" i="1"/>
  <c r="AH10" i="1"/>
  <c r="AG10" i="1"/>
  <c r="AF10" i="1"/>
  <c r="AE10" i="1"/>
  <c r="AI9" i="1"/>
  <c r="AH9" i="1"/>
  <c r="AG9" i="1"/>
  <c r="AF9" i="1"/>
  <c r="AE9" i="1"/>
  <c r="AI8" i="1"/>
  <c r="AH8" i="1"/>
  <c r="AG8" i="1"/>
  <c r="AF8" i="1"/>
  <c r="AE8" i="1"/>
  <c r="AI7" i="1"/>
  <c r="AR35" i="15" s="1"/>
  <c r="AH7" i="1"/>
  <c r="AG7" i="1"/>
  <c r="AF7" i="1"/>
  <c r="AE7" i="1"/>
  <c r="AI6" i="1"/>
  <c r="AH6" i="1"/>
  <c r="AG6" i="1"/>
  <c r="AF6" i="1"/>
  <c r="AO34" i="15" s="1"/>
  <c r="AE6" i="1"/>
  <c r="AC18" i="1"/>
  <c r="AB18" i="1"/>
  <c r="AA18" i="1"/>
  <c r="Z18" i="1"/>
  <c r="AC17" i="1"/>
  <c r="AB17" i="1"/>
  <c r="AA17" i="1"/>
  <c r="Z17" i="1"/>
  <c r="AC16" i="1"/>
  <c r="AB16" i="1"/>
  <c r="AA16" i="1"/>
  <c r="Z16" i="1"/>
  <c r="AC15" i="1"/>
  <c r="AB15" i="1"/>
  <c r="AA15" i="1"/>
  <c r="Z15" i="1"/>
  <c r="AC14" i="1"/>
  <c r="AB14" i="1"/>
  <c r="AA14" i="1"/>
  <c r="Z14" i="1"/>
  <c r="AC13" i="1"/>
  <c r="AB13" i="1"/>
  <c r="AA13" i="1"/>
  <c r="Z13" i="1"/>
  <c r="AC12" i="1"/>
  <c r="AB12" i="1"/>
  <c r="AA12" i="1"/>
  <c r="Z12" i="1"/>
  <c r="AC11" i="1"/>
  <c r="AB11" i="1"/>
  <c r="AA11" i="1"/>
  <c r="Z11" i="1"/>
  <c r="AC10" i="1"/>
  <c r="AB10" i="1"/>
  <c r="AA10" i="1"/>
  <c r="Z10" i="1"/>
  <c r="AC9" i="1"/>
  <c r="AB9" i="1"/>
  <c r="AA9" i="1"/>
  <c r="Z9" i="1"/>
  <c r="AC8" i="1"/>
  <c r="AB8" i="1"/>
  <c r="AA8" i="1"/>
  <c r="Z8" i="1"/>
  <c r="AC7" i="1"/>
  <c r="AB7" i="1"/>
  <c r="AA7" i="1"/>
  <c r="AJ35" i="15" s="1"/>
  <c r="Z7" i="1"/>
  <c r="AC6" i="1"/>
  <c r="AL34" i="15" s="1"/>
  <c r="AB6" i="1"/>
  <c r="AA6" i="1"/>
  <c r="Z6" i="1"/>
  <c r="AI34" i="15" s="1"/>
  <c r="X18" i="1"/>
  <c r="W18" i="1"/>
  <c r="V18" i="1"/>
  <c r="U18" i="1"/>
  <c r="T18" i="1"/>
  <c r="S18" i="1"/>
  <c r="X17" i="1"/>
  <c r="W17" i="1"/>
  <c r="V17" i="1"/>
  <c r="U17" i="1"/>
  <c r="T17" i="1"/>
  <c r="S17" i="1"/>
  <c r="X16" i="1"/>
  <c r="W16" i="1"/>
  <c r="V16" i="1"/>
  <c r="U16" i="1"/>
  <c r="T16" i="1"/>
  <c r="S16" i="1"/>
  <c r="X15" i="1"/>
  <c r="W15" i="1"/>
  <c r="V15" i="1"/>
  <c r="U15" i="1"/>
  <c r="T15" i="1"/>
  <c r="S15" i="1"/>
  <c r="X14" i="1"/>
  <c r="W14" i="1"/>
  <c r="V14" i="1"/>
  <c r="U14" i="1"/>
  <c r="T14" i="1"/>
  <c r="S14" i="1"/>
  <c r="X13" i="1"/>
  <c r="W13" i="1"/>
  <c r="V13" i="1"/>
  <c r="U13" i="1"/>
  <c r="T13" i="1"/>
  <c r="S13" i="1"/>
  <c r="X12" i="1"/>
  <c r="W12" i="1"/>
  <c r="V12" i="1"/>
  <c r="U12" i="1"/>
  <c r="T12" i="1"/>
  <c r="S12" i="1"/>
  <c r="X11" i="1"/>
  <c r="W11" i="1"/>
  <c r="V11" i="1"/>
  <c r="U11" i="1"/>
  <c r="T11" i="1"/>
  <c r="S11" i="1"/>
  <c r="X10" i="1"/>
  <c r="W10" i="1"/>
  <c r="V10" i="1"/>
  <c r="U10" i="1"/>
  <c r="T10" i="1"/>
  <c r="S10" i="1"/>
  <c r="X9" i="1"/>
  <c r="W9" i="1"/>
  <c r="V9" i="1"/>
  <c r="U9" i="1"/>
  <c r="T9" i="1"/>
  <c r="S9" i="1"/>
  <c r="X8" i="1"/>
  <c r="W8" i="1"/>
  <c r="V8" i="1"/>
  <c r="U8" i="1"/>
  <c r="T8" i="1"/>
  <c r="S8" i="1"/>
  <c r="X7" i="1"/>
  <c r="AG35" i="15" s="1"/>
  <c r="W7" i="1"/>
  <c r="V7" i="1"/>
  <c r="U7" i="1"/>
  <c r="T7" i="1"/>
  <c r="S7" i="1"/>
  <c r="X6" i="1"/>
  <c r="W6" i="1"/>
  <c r="V6" i="1"/>
  <c r="AE34" i="15" s="1"/>
  <c r="U6" i="1"/>
  <c r="T6" i="1"/>
  <c r="S6"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Y35" i="15" s="1"/>
  <c r="O7" i="1"/>
  <c r="Q6" i="1"/>
  <c r="Z34" i="15" s="1"/>
  <c r="P6" i="1"/>
  <c r="O6" i="1"/>
  <c r="M18" i="1"/>
  <c r="L18" i="1"/>
  <c r="K18" i="1"/>
  <c r="J18" i="1"/>
  <c r="M17" i="1"/>
  <c r="L17" i="1"/>
  <c r="K17" i="1"/>
  <c r="J17" i="1"/>
  <c r="M16" i="1"/>
  <c r="L16" i="1"/>
  <c r="K16" i="1"/>
  <c r="J16" i="1"/>
  <c r="M15" i="1"/>
  <c r="L15" i="1"/>
  <c r="K15" i="1"/>
  <c r="J15" i="1"/>
  <c r="M14" i="1"/>
  <c r="L14" i="1"/>
  <c r="K14" i="1"/>
  <c r="J14" i="1"/>
  <c r="M13" i="1"/>
  <c r="L13" i="1"/>
  <c r="K13" i="1"/>
  <c r="J13" i="1"/>
  <c r="M12" i="1"/>
  <c r="L12" i="1"/>
  <c r="K12" i="1"/>
  <c r="J12" i="1"/>
  <c r="M11" i="1"/>
  <c r="L11" i="1"/>
  <c r="K11" i="1"/>
  <c r="J11" i="1"/>
  <c r="M10" i="1"/>
  <c r="L10" i="1"/>
  <c r="K10" i="1"/>
  <c r="J10" i="1"/>
  <c r="M9" i="1"/>
  <c r="L9" i="1"/>
  <c r="K9" i="1"/>
  <c r="J9" i="1"/>
  <c r="M8" i="1"/>
  <c r="L8" i="1"/>
  <c r="K8" i="1"/>
  <c r="J8" i="1"/>
  <c r="M7" i="1"/>
  <c r="L7" i="1"/>
  <c r="U35" i="15" s="1"/>
  <c r="K7" i="1"/>
  <c r="J7" i="1"/>
  <c r="M6" i="1"/>
  <c r="L6" i="1"/>
  <c r="K6" i="1"/>
  <c r="J6" i="1"/>
  <c r="S34" i="15" s="1"/>
  <c r="F6" i="1"/>
  <c r="F7" i="1"/>
  <c r="F8" i="1"/>
  <c r="G8" i="1" s="1"/>
  <c r="D25" i="1" s="1"/>
  <c r="E25" i="1" s="1"/>
  <c r="I25" i="1" s="1"/>
  <c r="F9" i="1"/>
  <c r="G10" i="1"/>
  <c r="D27" i="1" s="1"/>
  <c r="E27" i="1" s="1"/>
  <c r="I27" i="1" s="1"/>
  <c r="F11" i="1"/>
  <c r="G11" i="1" s="1"/>
  <c r="D28" i="1" s="1"/>
  <c r="E28" i="1" s="1"/>
  <c r="I28" i="1" s="1"/>
  <c r="F12" i="1"/>
  <c r="F13" i="1"/>
  <c r="F14" i="1"/>
  <c r="F16" i="1"/>
  <c r="G16" i="1" s="1"/>
  <c r="D33" i="1" s="1"/>
  <c r="E33" i="1" s="1"/>
  <c r="I33" i="1" s="1"/>
  <c r="F17" i="1"/>
  <c r="F18" i="1"/>
  <c r="G18" i="8"/>
  <c r="G17" i="8"/>
  <c r="G16" i="8"/>
  <c r="G15" i="8"/>
  <c r="G14" i="8"/>
  <c r="G13" i="8"/>
  <c r="G12" i="8"/>
  <c r="G11" i="8"/>
  <c r="G10" i="8"/>
  <c r="G9" i="8"/>
  <c r="G8" i="8"/>
  <c r="G7" i="8"/>
  <c r="G6" i="8"/>
  <c r="G18" i="7"/>
  <c r="G17" i="7"/>
  <c r="G16" i="7"/>
  <c r="G15" i="7"/>
  <c r="G14" i="7"/>
  <c r="G13" i="7"/>
  <c r="G12" i="7"/>
  <c r="G11" i="7"/>
  <c r="G10" i="7"/>
  <c r="G9" i="7"/>
  <c r="G8" i="7"/>
  <c r="G7" i="7"/>
  <c r="G6" i="7"/>
  <c r="G18" i="5"/>
  <c r="G17" i="5"/>
  <c r="G16" i="5"/>
  <c r="G15" i="5"/>
  <c r="G14" i="5"/>
  <c r="G13" i="5"/>
  <c r="G12" i="5"/>
  <c r="G11" i="5"/>
  <c r="G10" i="5"/>
  <c r="G9" i="5"/>
  <c r="G8" i="5"/>
  <c r="G7" i="5"/>
  <c r="G6" i="5"/>
  <c r="AJ18" i="4"/>
  <c r="AD18" i="4"/>
  <c r="Y18" i="4"/>
  <c r="R18" i="4"/>
  <c r="N18" i="4"/>
  <c r="G18" i="4"/>
  <c r="AJ17" i="4"/>
  <c r="AD17" i="4"/>
  <c r="Y17" i="4"/>
  <c r="R17" i="4"/>
  <c r="N17" i="4"/>
  <c r="G17" i="4"/>
  <c r="AJ16" i="4"/>
  <c r="AD16" i="4"/>
  <c r="Y16" i="4"/>
  <c r="R16" i="4"/>
  <c r="N16" i="4"/>
  <c r="G16" i="4"/>
  <c r="AJ15" i="4"/>
  <c r="AD15" i="4"/>
  <c r="Y15" i="4"/>
  <c r="R15" i="4"/>
  <c r="N15" i="4"/>
  <c r="G15" i="4"/>
  <c r="AJ14" i="4"/>
  <c r="AD14" i="4"/>
  <c r="Y14" i="4"/>
  <c r="R14" i="4"/>
  <c r="N14" i="4"/>
  <c r="G14" i="4"/>
  <c r="AJ13" i="4"/>
  <c r="AD13" i="4"/>
  <c r="Y13" i="4"/>
  <c r="R13" i="4"/>
  <c r="N13" i="4"/>
  <c r="G13" i="4"/>
  <c r="AJ12" i="4"/>
  <c r="AD12" i="4"/>
  <c r="Y12" i="4"/>
  <c r="R12" i="4"/>
  <c r="N12" i="4"/>
  <c r="G12" i="4"/>
  <c r="AJ11" i="4"/>
  <c r="AD11" i="4"/>
  <c r="Y11" i="4"/>
  <c r="R11" i="4"/>
  <c r="N11" i="4"/>
  <c r="G11" i="4"/>
  <c r="AJ10" i="4"/>
  <c r="AD10" i="4"/>
  <c r="Y10" i="4"/>
  <c r="R10" i="4"/>
  <c r="N10" i="4"/>
  <c r="G10" i="4"/>
  <c r="AJ9" i="4"/>
  <c r="AD9" i="4"/>
  <c r="Y9" i="4"/>
  <c r="R9" i="4"/>
  <c r="N9" i="4"/>
  <c r="G9" i="4"/>
  <c r="AJ8" i="4"/>
  <c r="AD8" i="4"/>
  <c r="Y8" i="4"/>
  <c r="R8" i="4"/>
  <c r="N8" i="4"/>
  <c r="G8" i="4"/>
  <c r="AJ7" i="4"/>
  <c r="AD7" i="4"/>
  <c r="Y7" i="4"/>
  <c r="R7" i="4"/>
  <c r="N7" i="4"/>
  <c r="G7" i="4"/>
  <c r="AJ6" i="4"/>
  <c r="AD6" i="4"/>
  <c r="Y6" i="4"/>
  <c r="R6" i="4"/>
  <c r="N6" i="4"/>
  <c r="G6" i="4"/>
  <c r="G18" i="3"/>
  <c r="G17" i="3"/>
  <c r="G16" i="3"/>
  <c r="G15" i="3"/>
  <c r="G14" i="3"/>
  <c r="G13" i="3"/>
  <c r="G12" i="3"/>
  <c r="G11" i="3"/>
  <c r="G10" i="3"/>
  <c r="G9" i="3"/>
  <c r="G8" i="3"/>
  <c r="G7" i="3"/>
  <c r="G6" i="3"/>
  <c r="V35" i="15" l="1"/>
  <c r="X35" i="15"/>
  <c r="AF34" i="15"/>
  <c r="AK35" i="15"/>
  <c r="AP34" i="15"/>
  <c r="AG34" i="15"/>
  <c r="AL35" i="15"/>
  <c r="AQ34" i="15"/>
  <c r="T34" i="15"/>
  <c r="Z35" i="15"/>
  <c r="AB35" i="15"/>
  <c r="AR34" i="15"/>
  <c r="U34" i="15"/>
  <c r="AC35" i="15"/>
  <c r="AJ34" i="15"/>
  <c r="AN35" i="15"/>
  <c r="V34" i="15"/>
  <c r="AB34" i="15"/>
  <c r="AD35" i="15"/>
  <c r="AK34" i="15"/>
  <c r="AO35" i="15"/>
  <c r="S35" i="15"/>
  <c r="X34" i="15"/>
  <c r="AC34" i="15"/>
  <c r="AE35" i="15"/>
  <c r="AP35" i="15"/>
  <c r="T35" i="15"/>
  <c r="Y34" i="15"/>
  <c r="AD34" i="15"/>
  <c r="AF35" i="15"/>
  <c r="AI35" i="15"/>
  <c r="AN34" i="15"/>
  <c r="AQ35" i="15"/>
  <c r="AD14" i="1"/>
  <c r="AJ10" i="1"/>
  <c r="AD18" i="1"/>
  <c r="R15" i="1"/>
  <c r="Y14" i="1"/>
  <c r="AD13" i="1"/>
  <c r="AJ13" i="1"/>
  <c r="AD11" i="1"/>
  <c r="R18" i="1"/>
  <c r="R10" i="1"/>
  <c r="N15" i="1"/>
  <c r="N18" i="1"/>
  <c r="AD15" i="1"/>
  <c r="N12" i="1"/>
  <c r="G18" i="1"/>
  <c r="D35" i="1" s="1"/>
  <c r="E35" i="1" s="1"/>
  <c r="I35" i="1" s="1"/>
  <c r="R12" i="1"/>
  <c r="AJ18" i="1"/>
  <c r="N11" i="1"/>
  <c r="N7" i="1"/>
  <c r="N13" i="1"/>
  <c r="Y13" i="1"/>
  <c r="Y10" i="1"/>
  <c r="AD7" i="1"/>
  <c r="AJ14" i="1"/>
  <c r="Y8" i="1"/>
  <c r="Y12" i="1"/>
  <c r="Y16" i="1"/>
  <c r="AJ6" i="1"/>
  <c r="AJ8" i="1"/>
  <c r="AJ12" i="1"/>
  <c r="AJ16" i="1"/>
  <c r="G12" i="1"/>
  <c r="D29" i="1" s="1"/>
  <c r="E29" i="1" s="1"/>
  <c r="I29" i="1" s="1"/>
  <c r="N10" i="1"/>
  <c r="R13" i="1"/>
  <c r="N8" i="1"/>
  <c r="N14" i="1"/>
  <c r="N16" i="1"/>
  <c r="Y7" i="1"/>
  <c r="Y11" i="1"/>
  <c r="Y15" i="1"/>
  <c r="AD8" i="1"/>
  <c r="AD10" i="1"/>
  <c r="AD12" i="1"/>
  <c r="AD16" i="1"/>
  <c r="AJ15" i="1"/>
  <c r="R8" i="1"/>
  <c r="R11" i="1"/>
  <c r="R16" i="1"/>
  <c r="Y18" i="1"/>
  <c r="AJ17" i="1"/>
  <c r="AJ7" i="1"/>
  <c r="AJ11" i="1"/>
  <c r="AJ9" i="1"/>
  <c r="G17" i="1"/>
  <c r="D34" i="1" s="1"/>
  <c r="E34" i="1" s="1"/>
  <c r="I34" i="1" s="1"/>
  <c r="R17" i="1"/>
  <c r="G15" i="1"/>
  <c r="D32" i="1" s="1"/>
  <c r="E32" i="1" s="1"/>
  <c r="I32" i="1" s="1"/>
  <c r="G7" i="1"/>
  <c r="D24" i="1" s="1"/>
  <c r="E24" i="1" s="1"/>
  <c r="I24" i="1" s="1"/>
  <c r="R7" i="1"/>
  <c r="G9" i="1"/>
  <c r="D26" i="1" s="1"/>
  <c r="E26" i="1" s="1"/>
  <c r="I26" i="1" s="1"/>
  <c r="AD9" i="1"/>
  <c r="G14" i="1"/>
  <c r="D31" i="1" s="1"/>
  <c r="E31" i="1" s="1"/>
  <c r="I31" i="1" s="1"/>
  <c r="R14" i="1"/>
  <c r="R9" i="1"/>
  <c r="AD17" i="1"/>
  <c r="G13" i="1"/>
  <c r="D30" i="1" s="1"/>
  <c r="E30" i="1" s="1"/>
  <c r="I30" i="1" s="1"/>
  <c r="N17" i="1"/>
  <c r="N9" i="1"/>
  <c r="Y17" i="1"/>
  <c r="Y9" i="1"/>
  <c r="Y6" i="1"/>
  <c r="N6" i="1"/>
  <c r="AD6" i="1"/>
  <c r="G6" i="1"/>
  <c r="D23" i="1" s="1"/>
  <c r="E23" i="1" s="1"/>
  <c r="I23" i="1" s="1"/>
  <c r="R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tc={E0521A44-798D-40A3-8FDF-A64BE54171F0}</author>
  </authors>
  <commentList>
    <comment ref="H15" authorId="0" shapeId="0" xr:uid="{E0521A44-798D-40A3-8FDF-A64BE54171F0}">
      <text>
        <t>[Threaded comment]
Your version of Excel allows you to read this threaded comment; however, any edits to it will get removed if the file is opened in a newer version of Excel. Learn more: https://go.microsoft.com/fwlink/?linkid=870924
Comment:
    Did organisation use a professional (business) Instagram account. If so these metrics will be visible in the metrics section of the account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tc={15411316-DC7F-4F9A-901E-5E9D64868DF5}</author>
  </authors>
  <commentList>
    <comment ref="H15" authorId="0" shapeId="0" xr:uid="{15411316-DC7F-4F9A-901E-5E9D64868DF5}">
      <text>
        <t>[Threaded comment]
Your version of Excel allows you to read this threaded comment; however, any edits to it will get removed if the file is opened in a newer version of Excel. Learn more: https://go.microsoft.com/fwlink/?linkid=870924
Comment:
    Did organisation use a professional (business) Instagram account. If so these metrics will be visible in the metrics section of the account</t>
      </text>
    </comment>
  </commentList>
</comments>
</file>

<file path=xl/sharedStrings.xml><?xml version="1.0" encoding="utf-8"?>
<sst xmlns="http://schemas.openxmlformats.org/spreadsheetml/2006/main" count="4484" uniqueCount="864">
  <si>
    <t>Indicator</t>
  </si>
  <si>
    <t>Target</t>
  </si>
  <si>
    <t>Total Reached</t>
  </si>
  <si>
    <t>Male</t>
  </si>
  <si>
    <t>Female</t>
  </si>
  <si>
    <t>Gender</t>
  </si>
  <si>
    <t>Disability</t>
  </si>
  <si>
    <t>Any Disability</t>
  </si>
  <si>
    <t>No Disability</t>
  </si>
  <si>
    <t>Other</t>
  </si>
  <si>
    <t>Age</t>
  </si>
  <si>
    <t>Ethinicty</t>
  </si>
  <si>
    <t>Religion</t>
  </si>
  <si>
    <t>Christian</t>
  </si>
  <si>
    <t xml:space="preserve">Muslim </t>
  </si>
  <si>
    <t>Atheist</t>
  </si>
  <si>
    <t>Facilitators</t>
  </si>
  <si>
    <t>Participants</t>
  </si>
  <si>
    <t xml:space="preserve">Communities participants represent/come from </t>
  </si>
  <si>
    <t>Social action project prepared by participants</t>
  </si>
  <si>
    <t>Learining journals</t>
  </si>
  <si>
    <t>Wider groups of local community leaders and activists</t>
  </si>
  <si>
    <t>Regional and national government bodies</t>
  </si>
  <si>
    <t>Wider community member involvement in social actions</t>
  </si>
  <si>
    <t>People in communities benefitting from Social actions</t>
  </si>
  <si>
    <t>Social media campains and communications reach</t>
  </si>
  <si>
    <t>Media Outlets</t>
  </si>
  <si>
    <t>Key Stakeholder</t>
  </si>
  <si>
    <t>Analogue organisations to out partners</t>
  </si>
  <si>
    <t>Description</t>
  </si>
  <si>
    <t>Means of Verification</t>
  </si>
  <si>
    <t xml:space="preserve">Under this indicator we collect data on number of facilitators involved. If your organization engaged a facilitator, please enter data on the overall number of facilitators engaged and available disagregations. The facilitators will all participate in a facilitator development event, where they will be introduced to the MURAL learning journey. </t>
  </si>
  <si>
    <t xml:space="preserve">Under this indicator we collect data on number of participants involved. If your organization engaged a participants, please enter data on the overall number of participants engaged and available disagregations. Participants in the project are people who are interested in promoting tolerance on the grounds of faith and religious belief, or who are working within diverse communities which might include recently arrived or long-standing minority ethnic, faith and migrant populations.  
Participants might include community activists and civic and faith leaders, municipal government staff and front-line service providers, teachers and head teachers, local business people and employers, or young people who are interested in helping to promote tolerance on the grounds of faith and religious belief in their own communities.  </t>
  </si>
  <si>
    <t>Under this indicator we collect data on number of communities involved. If your organization engaged a communities, please enter data on the overall number and available disagregations. “Community” is a broad way of describing a group who share certain goals, norms and/or values and which bind and connect people together. For example, professional interest groups such as teachers, or geographic neighbourhoods, or to faith-based networks.</t>
  </si>
  <si>
    <t>Under this indicator we collect data on number of wider community groups engaged. If your organization had engaged community organizations, please enter data on the overall number and available disagregations. 
In faith-based communities, religious leaders such as Imams, Rabbis or Priests may play a particular leadership role within communities. In some communities, teachers, health care staff, community leaders, business owners or neighbours can play an important social leadership or support role within the community- particularly where there are people who have very little contact with other groups or who not know the local language or may be unfamiliar with local services or distrust others within the community</t>
  </si>
  <si>
    <t>Check</t>
  </si>
  <si>
    <t>% Realization</t>
  </si>
  <si>
    <t>Dissagregations
Available?</t>
  </si>
  <si>
    <t>Under this indicator we collect data on number of wider community members who participated in social actions. If your organization had members of wider community members who participated in social actions, please enter data on the overall number and available disagregations. 
Social actions are about issues that matter to participants individually or collectively as a group, they also include issues that matter to wider groups within their community. Participants explore how they can take social actions forward and map out who they can work with as part of the MURAL workshops. Facilitators and Partners will not manage the social actions</t>
  </si>
  <si>
    <t>Under this indicator we collect data on number of people in communities who benefitted from social actions. If your organization had people from communities who benefitted from social actions, please enter data on the overall number and available disagregations. 
Social actions are about issues that matter to participants individually or collectively as a group, they also include issues that matter to wider groups within their community. Participants explore how they can take social actions forward and map out who they can work with as part of the MURAL workshops. Facilitators and Partners will not manage the social actions</t>
  </si>
  <si>
    <t xml:space="preserve">If your organization developed communications campaigns and shared stories through social media, please provide overall reach aggregated from activities across social media platforms. This indicator is not dissagregated. </t>
  </si>
  <si>
    <t xml:space="preserve">if your organization has engaged Media outlets, please enter data on number of outlets here. This indicator is not dissagregated. </t>
  </si>
  <si>
    <t xml:space="preserve">if your organization has engaged key stakeholders, please enter data on number of stakeholder here. This indicator is not dissagregated. </t>
  </si>
  <si>
    <t xml:space="preserve">if your organization has engaged with key stakeholders, please enter data on number of stakeholder here. This indicator is not dissagregated. </t>
  </si>
  <si>
    <t>Prefer not to say</t>
  </si>
  <si>
    <t>18-30</t>
  </si>
  <si>
    <t>31-40</t>
  </si>
  <si>
    <t>41-50</t>
  </si>
  <si>
    <t>51-60</t>
  </si>
  <si>
    <t>61-70</t>
  </si>
  <si>
    <t>71- over</t>
  </si>
  <si>
    <t>Yes</t>
  </si>
  <si>
    <t>No</t>
  </si>
  <si>
    <t>Don't Know</t>
  </si>
  <si>
    <t>MURAL Social Actions Survey</t>
  </si>
  <si>
    <t xml:space="preserve">Participant Learning Journal, Summary  Review of Participant Learning Journals </t>
  </si>
  <si>
    <t>MURAL Event - Evaluation form</t>
  </si>
  <si>
    <t xml:space="preserve">MoUs, other documents proving cooperation </t>
  </si>
  <si>
    <t>Documents (print, electonic, video…) on cooperation with media outlets</t>
  </si>
  <si>
    <t>Reports on generated organic and paid rach across platforms during implemented campaigns</t>
  </si>
  <si>
    <t>Under this indicator we collect data on number of social actions initiated. This indicator is not dissagregated. 
Social actions are about issues that matter to participants individually or collectively as a group, they also include issues that matter to wider groups within their community. Participants explore how they can take social actions forward and map out who they can work with as part of the MURAL workshops. Facilitators and Partners will not manage the social actions</t>
  </si>
  <si>
    <t xml:space="preserve">Under this indicator we collect data on number of learning journals kept. This indicator is not dissagregated. 
The MURAL learning journey will be run in each of the six countries involved in the project, so that partners, facilitators and participants follow a common set of stages and activities:
develop participants understanding and skills
share experiences and learning with each other
develop their own advocacy and communication campaigns
</t>
  </si>
  <si>
    <t xml:space="preserve">Under this indicator we collect data on number of local and national gov. bodies engaged. This indicator is not dissagregated. 
 In each country partners enable facilitators and participants in the MURAL project to share their learning with stakeholders in government, business, civil society and education, as well as with faith and other community groups. This is where the number of national and local government bodies is recorded. </t>
  </si>
  <si>
    <t xml:space="preserve">Other Means of Verification </t>
  </si>
  <si>
    <r>
      <t xml:space="preserve">Justification/Narrative
</t>
    </r>
    <r>
      <rPr>
        <i/>
        <sz val="8"/>
        <color theme="1"/>
        <rFont val="Calibri"/>
        <family val="2"/>
        <scheme val="minor"/>
      </rPr>
      <t>*Please use this column to provide info on results achieved - narrative explanation on key causes for overreaching set target or justification for underperfoming against set indicators, if necessary</t>
    </r>
  </si>
  <si>
    <t xml:space="preserve">We worked together as a team of four. Jakob, Helay, Lisa and Andreas participated in the facilitators training in Warsaw. The local workshops were splitted. One was facilitated by Helay, Lisa and Andreas. In the second Lisa nd Andreas worked with Jakob. The ISV was facilitated in the team of four. </t>
  </si>
  <si>
    <t>YES</t>
  </si>
  <si>
    <t>`</t>
  </si>
  <si>
    <t xml:space="preserve">It was problematic to reach the full number of participants in the two full workshops, that we did. Out of this reason, we decided to go for a third round. But here we were only able to reach 8 people. In total we were able to reach 47 participants in local workshops. Potential resons for not reaching the full number of 60 people are various: - As an active and engaged person you can find a lot of different activties/workshops/ initiatives already. this offers often compete against each other. - the six day format was for a lot of people who contacted us a huge challenge. some interested people canceled because of the length of the workshop. - we had 13 last minute cancellations in the case of our second local workshop. We had 30 applications, but a lot of people changed their mind shortly befor the workshop had happened.                       In the case of our first workshop we hold three local information events to inform interested people about MURAL. Through this we reached out to 36 people of which 16 became our participants. The other 20 were highly interested, but out of mentioned reasons (time, other activities) they decided not to participate.               When it comes to promtoing the workshops, we tried to reach out on a personal level (information events, talks to callobaration partners, community mapping in Mülheim, spreading information materials) and digitally as well (facebook postings in groups, HP). We will complete a list with all promotional acticities.  </t>
  </si>
  <si>
    <t xml:space="preserve">teacher, social worker, sociology, crafts, economics, volunteers,  community worker, neighourhood initiatives, intergenerational housing, students, muslim community, catholic community, refugees, Köln, Freiburg, Stuttgart, Bremen, Hamburg, Berlin, Potsdam, Mannheim, Start with a friend, Fridays for future, police, theater groups, artist, journalist, Seebrücke Köln, BUND Jugend, Hafenakademie Köln, EinRaum für Mülheim e.V., Kölner Freiwilligenagentur, teach first e.V., MütZe Köln, Kulturbunker Köln, Kommune Niederkaufungen, beymeister  </t>
  </si>
  <si>
    <t>18 Social Action Plans, 6 published articles,  1 additional activity - three more are going to happen in the next months (delay due to bigger effort to organise)</t>
  </si>
  <si>
    <t>NO</t>
  </si>
  <si>
    <t>47 from participants in the local workshops and additional 40 of the participants in the ISV.</t>
  </si>
  <si>
    <t xml:space="preserve">It was hard to reach representatives from administration in Köln, as they just set up a new network for activism and social engagement in the city, which was not yet fully running. Responsibilities were shifted, when contacting them. </t>
  </si>
  <si>
    <t xml:space="preserve">We interviewed our participants about their target groups in the social actions. Most of them happened in groups from 10-25 people as they were related to a certain topic or target group. The scoial action which is dis´played in the MURAL video reached 140 people during the day. In general every social action, that happened, reached a reasonabl number of people. Still the participants of our local workshops decided to do more personal social actions, which didnt lead to bigger events. The ones who were indirectly tackled through reporting, social media, peer-2-peer reviews are counted in the next column. </t>
  </si>
  <si>
    <t xml:space="preserve">We counted activities where social actions were spreaded, when social actions were discussed/presented in meetings or events and the reach of publications. </t>
  </si>
  <si>
    <t>(FB: transfer, SwaF, Flüchtling-magazin, Mülheimia quarterly; youtube: Film)</t>
  </si>
  <si>
    <t>MURAL film, two articles</t>
  </si>
  <si>
    <t xml:space="preserve">SwaF, KFA, Karl-Küberl Stiftung, Engagementstrategie, Robert Bosch Stiftung - how could we define a number here? </t>
  </si>
  <si>
    <t xml:space="preserve">In Warsaw, four facilitators were trained in light of the facilitator development event. However, only two  facilitators ran all three rounds of local workshops as facilitators. From two of the facilitators that were trained in Warsaw, one was not engaged anymore with MURAL after December (so before the start of our first round of local workshops) and the second facilitator only co-facilitated the first round in February. During the sessions in March and July, two of our participants that we trained in the program of ECHO have been co-facilitating the second and third round of local workshops with us. From 2 of these facilitators, I am still waiting for their facilitator learning journals and one is no longer involved so I will not collect this learning journal. For that reason, I couldn't incorporate the information about religion since I did not ask out that information or find that information in other documents. </t>
  </si>
  <si>
    <t xml:space="preserve">The target we had to reach was 60 participants. We reached a total number of 64 people, as can be proved by the registration lists. Not all of them have filled in a learning journal or the evaluation forms, but we collected the dissagregated information from a combination of the evaluation forms, the learning journals, the attendee lists and the registration lists. </t>
  </si>
  <si>
    <t>No data available yet since we are still collecting the social action surveys. We will have all this data before December 16th, 2019.</t>
  </si>
  <si>
    <t>We received a total number of 54 learning journals of the 64 participant (84%). Two participants did not want to be involved in the MURAL project after the local workshops, they informed us  that they therefore wouldn't hand in a learning journal. From the rest of the participants, we tried to collect the learning journals but have had trouble getting the learning journals on time. Although the requirement of writing a learning journal was communicated as a condition to participate not all  participants unfortunately have send their journal in yet.</t>
  </si>
  <si>
    <t xml:space="preserve">We have no data available about this indicator. The social action surveys might give us more insights into this data more specifically, but we still have to collect those surveys. </t>
  </si>
  <si>
    <t>For the first round of local workshops, ECHO worked with key stakeholders from the network of ECHO who are all Diversity &amp; Inclusion officers. Among these stakeholders two represented governmental bodies. We invited our counterparts within those organizations from the Dutch Ministry of Education, Culture &amp; Science and the Municipality of The Hague (together with stakeholders from the public/private and corporate sector) to be panelmembers.</t>
  </si>
  <si>
    <t xml:space="preserve">No data available yet since we are still collecting the social action surveys. We will have all this data before December 16th, 2019. This will be more difficult since we recieved the request for Social Action Surveys after we started our Local Workshops so we have not been able to use this as a requirement for participation. </t>
  </si>
  <si>
    <t>No hard data available yet since we are still collecting the social action surveys. We will have all this data before December 16th, 2019. But we made an estimation based on the social actions that we know have been developed in light of the project. About half of all of our participants have developed social actions, some even developed more than one. An estimation is that on average, those 32 participants reached 10 people with their social actions. For that reason, we estimated our participants would have been reached a total number of 320 people in light of the MURAL social actions.</t>
  </si>
  <si>
    <t xml:space="preserve">ECHO used social media chanels like Instagram, reaching a total of 1.521. Linkedin, reaching a total of 11.266 and Facebook reaching a total of 7.654. The number is actually much higher since we posted many short video's and pictures ona daily basis during the Local Workshops and ISV's with Insta Stories. Using this medium it is unfortunately not possible to trace the number of viewers. If we would have known in advance that these kind of data were required we would have chosed our social media channels more strategically. </t>
  </si>
  <si>
    <t xml:space="preserve">ECHO did not reach out to media outlets during the course of the MURAL project regarding dissemination of the workshops or social actions that have been developed. Therefore, we don't have any data to show regarding this indicator. </t>
  </si>
  <si>
    <t>For the first round of local workshops, ECHO worked with key stakeholders from the network of ECHO that are all Diversity &amp; Inclusion officers within various publicly funded and private/corporate organizations. We invited our counterparts within those organizations from the University of Leiden, The Hague University of Applied Sciences, KPMG, Google, The Dutch Railway (Nederlandse Spoorwegen) to be panelmembers. Also, during the first round of local workshops De Kleurrijke Top 100 gave a workshop about how to use media in promoting your social action plan and during the second round of local workshops Google gave a workshop about personal branding, called #Iamremarkable.</t>
  </si>
  <si>
    <t xml:space="preserve">ECHO did not necessarily engaged with key stakeholders regarding the MURAL project, apart from the fact that the participants from the local workshops are all considered key stakeholders or ambassadors within their own organizations. Since this is probably not what you would want from us as information, we filled in 0 reached. </t>
  </si>
  <si>
    <t>x</t>
  </si>
  <si>
    <t>In both Local workshops we had 30 and 31 participants registered. However on the first day attended 28 participants in the first workshop and 23 on the second workshop. Participants gave different explanations for not attending related with illness and family problems or gave no explanation. Data on ethnicity and religion was not collected for all participants.</t>
  </si>
  <si>
    <t>One of the criterias for the selection of participants were the communities they belong to as our goal was to have a very diverse group, wich could be representative of the diversity in Lisbon. Therefore we had particpants from different religious communities (muslim, ismaili, catholic, Baha'i, Evangelic, agnostic,...); from different cultural backgrounds (brasilian, cape verd, guine, angola, mozambique, venezuela, italia, portugal - city lisbon, North of Portugal and rural south,...); from different professional groups (students, health, social, law, business, education, youth sectors) and from a wide range of ages.</t>
  </si>
  <si>
    <t>Some participants decided to come together and create a social action together. A few did more than one social action. Other participated in others social actions.</t>
  </si>
  <si>
    <t>We reported only the number of Learning journals that we kept some kind of evidence. However, in both Local Workshops all the participants received a booklet for their Diary and we observed that all participants wrote reflexions on it. Also they reflected each time they applied for an ISV and for INE.</t>
  </si>
  <si>
    <t>We didnt collect data for this.</t>
  </si>
  <si>
    <t>IPDJ - Portuguese Public Institute for Youth and Sports; Public Basic and Secondary School.</t>
  </si>
  <si>
    <t>This includes only reported numbers by participants in their social actions. There are other social actions that we didnt collect numbers and that is hard now to collect.</t>
  </si>
  <si>
    <t>Some of the stakeholders who supported the Local Workshops and the ISVs were: British Council-PT; 2 Programa Escolhas Projects ; GT-DIR (12 religious groups); IPDJ (Hate Speech Campaign); Pão a Pão Association; 1 school.</t>
  </si>
  <si>
    <t>British Council-PT; 2 Programa Escolhas Projects ; GT-DIR (12 religious groups); Pão a Pão Association; 1 school;</t>
  </si>
  <si>
    <t>We have evaluation forms in place already collected and some that will be collected in November as 2 more sessions are being delivered. We also have captured the information on how participants felt about the sessions in the notes and reports followign each workshop.</t>
  </si>
  <si>
    <t>Happy to share the final numbers at the end of November with the different diseggregation factors, </t>
  </si>
  <si>
    <t>3 legal agreements signed by facilitators, Facilitator Learning Journey</t>
  </si>
  <si>
    <t>Participants' recrutation forms, list of participants during workshops</t>
  </si>
  <si>
    <t>1. teachers, 2. NGOs 3. public institutions 4. seniors 5. youth 6. libraries 7. local activists 8. cultural institutions 9. language schools 10. nursery schools 11. museums 12. migrant women 13. students 14. jewish minority 15. ukrainin minirity 16. muslim minority 17. regigous organizations 18. municipality of krakow(city hall and city council) 19. academic 20. pedagogues</t>
  </si>
  <si>
    <t>Social Action Plan templete, Social Action Survey</t>
  </si>
  <si>
    <t>Learning Journals - filled up</t>
  </si>
  <si>
    <t xml:space="preserve">Ministry of Education </t>
  </si>
  <si>
    <t>Assumption related to the numer of ngos and institutions and schools participating in MURAL and social action</t>
  </si>
  <si>
    <t>no data</t>
  </si>
  <si>
    <t>Social Action Survey</t>
  </si>
  <si>
    <t>300 000 followers on Krakow PL FB, TV Krakow 3 - Kronika Krakowska is c. 500 000 viewing, Open Krakow FP - 2500 followers, telewizja.krakow.pl 25 520 followers, Radio Plus and Eska radio 250 000</t>
  </si>
  <si>
    <t xml:space="preserve">ditto </t>
  </si>
  <si>
    <t>the list of participants + Hevre +  Czulent _ Fundajca Mikołaja Reja + Islamista + Muzeum Galicja + Cerkiew</t>
  </si>
  <si>
    <t>When the project started we employed three facilitators who signed contract with the HPD (Mr.Nassrudin Nizami, Mrs.Anastasia Vaitsopoulou and Mrs.Mado Baboula). Also we agreed that the project manager Christina Crhistoforou Livani would also help the team by co-facilitating in the two local workshops. Christina Christoforou was also the facilitator at the ISV workshop in Athens.</t>
  </si>
  <si>
    <t xml:space="preserve">The participants of the workshops were 68. At the first loca workshop we shared the lourning journals templates with the participants after the workshop was finished, and we only received back 10 Learning Journals the first time. After some months, we thought of changing the template and creating a different form of learning journal with four specific questions regarding their experience through MURAL, the skills they gained, the results and reflections about their soicial actions and if they would change something in the project overal. That time we received 10 completed too. So, from the first workshop we collected 20 lourning journals. At the second local workshop, we tried to implement a different method, since we noticed that the participants are less commited to complete any kind of forms after the workshop. For that reason, we decided to share with them every day before the workshop finishes, a template about their reflection for the day. Each template, according to the day of the workshop had different questions. For example the first one, for the first day, has questions about the expactations, if something inspired them etc and the last one, about the skills and the knoweldge they gained and their future goals. So, from the second workshop we collected 120 journals from 30 particpants during a four days training. </t>
  </si>
  <si>
    <t>AT THE NUMBER I HAVENT INCLUDED THE INSTAGRAM POSTS YET, ONLY THE FACEBOOK)At the beginning of the MURAL project we tried to promote the workshops and the goals through socia media. However, we received some negative reactions from people, islamophobic and antisemitic ones. This made us realise that we shouldn’t rely on social media and keep a more modest profile. Also, the Muslim and Jewish communities that we worked with warned us that our workshops location should revealed only to the selected participants and not being published online, because it is common for them to be attacked at their meetings etc. So, having all these information and experience in mind, we started being more open and promote MURAL and its achievements only after the implementation of the two workshops and the ISV in Athens. Only when, we had alraedy some results from the social actions, a video that we could promote at pur campaign and more confidence. Even then, though, we believe that social media wouldnt help us reach the people we would wish to communicate the MURAL vision to. Thats why as part of our dissemination event we chose tools and media like TV, radio shows and articles instead that could have a mass reach of people and send a more quality and direct message to them.</t>
  </si>
  <si>
    <t>During the project, we tried promote the goals and the activities through our network which rerpresents a safe space for us as an organization of the Civil Society but also the participants. The increase of racist violence in Greece the past ten years as a result of the financial crisis and the increase of the refugees flow. For that reason, we decided to spread the MURAL vision in a more introverse way. However, after the implementation of the workshops and the launch of the ISV video, we decided to approach TV and radio shows, and also newsmagazine to share the achiecements of the project and motivate citizens to continue spreading the vision of MURAL even after its implementation. The number of people reached through the TV show and the other media we used is mass and the way we conveyed the message of MURAL project has been more completed, better explained while having appropriate time, and more direct.</t>
  </si>
  <si>
    <t>We havent signed any MoUs with the key stakeholders we worked with, however we managed to approach and collaborate with 5 important academics, the experts in Greece in issues like islamophobia and antisemitism. Also, at our effort to engage with the Municipality of Athens we approached the Vice Mayor at the issues of Migrants and Refugees affairs, trying to build a close collaboration in which he attended the ISV in Athens and he was informed about the active citizens initiatives of MURAL. Apart frome them, representatives (Presidents/Directors usually) from NGOs like KMOP, Unesco Youth Club Thessaloniki were part of our local workshops and the INE at Krakow. Our goal is to empower these organization more on the issues we worked at. Most organizations in Greece work on the human rights field but without any of them focusing on religious discriminations and interfaith issues. Lastly, The Director of the Muslim Association of Greece and the representative of the Israeli Comminuty of Athens, were part of the preparation process of our first local workshop and they also participated both as speakers, sharing the challenges of their community but also as participants.</t>
  </si>
  <si>
    <t>informing about the interfaith issues, the goals, the challenges and the impact of MURAL to our Member Organizations during the two annual meetings.</t>
  </si>
  <si>
    <t>At the 1st local workshop we received 51 applications and at the 2d 36. So we tried to include as many as possible. Almost every applicant has been interviewed. At the first workshop we included 35 participants. Those who were meeting the requirements but werent selected at the 1st one, were prioritized to participate at the 2d. So at the 2d we selected 32, 3 of them representing the Hellenic Platform for Development (Vice President M.Kloka, Board member N. Stergiou, Administrative personell P.Paraskevopoulou). Also, another reason why we selected more at the 1st is that the workshop took place at the center of Athens and we didnt have to bear more expenses like accommodation fees for the participants. Instead at the 2d we didnt want to include more than 32 because we had to pay for the accommodation of every participant.</t>
  </si>
  <si>
    <t>As Hellenic Platform for Development we tried to engage more with journalists, educators, civil society workers, activists, social workers, people coming from faith communitites and students. As a result the participants belong in 16 communities as mentioned: Educators, Filmakers, Theater director, Actresses/ors, Jewish Community, Muslim community, workers at refugee camps, English teaching entrepreneur, journalists, workers at civil society organizations, local entrepreneurs, pchycologists, social workers, anthropologists, public servants, workers at international organizations.</t>
  </si>
  <si>
    <t>Some social actions had great audience/participation like TEDx talk, theater perfomance and published article. Others were speeches in conferences or presentations at university. Actions with smaller audience were about community engagement and sharing the knowledge and the skills learned through MURAL workshops.</t>
  </si>
  <si>
    <t>The same as above.</t>
  </si>
  <si>
    <t>Facilitator</t>
  </si>
  <si>
    <t xml:space="preserve"> </t>
  </si>
  <si>
    <t xml:space="preserve">if your organization has engaged with an analogue organization, please enter data on number of organizations here. This indicator is not dissagregated. </t>
  </si>
  <si>
    <t>PC Poland</t>
  </si>
  <si>
    <t xml:space="preserve">We have been discussing a lot within the network. This was one of the most interesting projects we have ever run. It has made a lifelong experience. MURAL has given the methodology but also the energy. 
The past year and a half, I see many people and a lot of emotions. I learn to respect the space and give more space to people. That’s what I learned. </t>
  </si>
  <si>
    <t xml:space="preserve">Very collaborative. Sometime instructions were not clear.  </t>
  </si>
  <si>
    <t xml:space="preserve">In February Mariola contacted us to develop an alternative project proposal (another proposal but it wasn’t approved) . </t>
  </si>
  <si>
    <t xml:space="preserve">More motivational, inspiring and psychological support and a  bit of exchange of ideas. 
E.g. Lisa from Germany shared their ideas on reflection groups (a set of questions to support reflection process related to each working day during the cascade workshops). This was useful thing we took. </t>
  </si>
  <si>
    <t>Strengths: We are now close friends that have inspired each other. 
Weaknesses: 
I felt that that was a bit of loose communication during the process. It was natural to me. You can’t devote  to some so much energy. I wasn’t aware of deliverables until May (more half of the project implementation). If I were the project coordinator, I would give more time to partners to explore how to use AC methodology regarding topics such as islamophobia and antisemitism. Also it would be better to know all deliverables in advance. Sometimes I was missing emails and it was huge confusion to get back on the track.</t>
  </si>
  <si>
    <t xml:space="preserve">Based on evaluations and learning journals, we made some changes to make the workshop better. It was resolved what people missed in the previous activities. Mostly they asked for more time to discuss and reflect, they liked the case studies and thematic discussion and also evaluated highly plenary sessions where they had time to explore and discuss in depth many topics. </t>
  </si>
  <si>
    <t xml:space="preserve">In the first workshop, we gave them learning journals. Most of them did the learning journals. In the second workshop we gave some reflection questions. For me is very interesting tools. In Greece this was considered as extra bureaucracy (learning journals). The method in the second workshop (with reflection questions) worked better. </t>
  </si>
  <si>
    <t xml:space="preserve">We had online form for both workshops. We asked about their motivation, experience. We asked for CV and motivational letter. We tried to have people with the same level of competences on the given topics but also to give the space to people that are active generally but not within these topics. In both workshops academic lectures were carried out in order to transfer knowledge on MURAL topics. Also we suggested some reading process for participants that were lacking the knowledge in given topics. </t>
  </si>
  <si>
    <t xml:space="preserve">I think very much. We said that they have found a large group of likeminded people. </t>
  </si>
  <si>
    <t xml:space="preserve">Active Citizens methodology. We haven’t had opportunity to use this approach. Everyone has been inspired by using this. We plan to use it for some future projects. ECHO does amazing empowerment activities – how to make you better person. Experience exchange during ISV was very important. 
Activate MOs to work with others. Our network is very diverse (small and big organizations). We tried to activate some of the MOs through MURAL. </t>
  </si>
  <si>
    <t xml:space="preserve">I was amazed how they have been interested in taboo topics. I was also amazed how people have been concerned about these topics despite they were coming from different background. A teacher said that she was working with this topics on everyday basis but she needed more tools which she could find here. </t>
  </si>
  <si>
    <t xml:space="preserve">No we didn’t but I think it could be useful. Maybe we should do as network some kind of collection of carried out activities’ description which could be used as a manual for some follow up activities.
Other topics: LGBT, gender issues, dual identity (e.g. Muslim LGBT).   </t>
  </si>
  <si>
    <t>TedEx talk due to number of present people (500-600 people) and also potential dissemination reach to wider audience because we uploaded it to YouTube. 
One theater performance organized by a participant. She said that she used to organize performances with and about migrants but never related to interfaith issues. It was very impactful because they used art and had many people as audience. 
In total we have had around 20 social actions so far (from some leisure activity and talking about some issues till more developed such as art performances).</t>
  </si>
  <si>
    <t xml:space="preserve">We have established the relations with the Deputy Mayor of Athens. He was present on ISV. We intend to focus ourselves on liaising with decision makers and policy development process and thus make carried out activities and achieved outcomes mora sustainable. </t>
  </si>
  <si>
    <t xml:space="preserve">Life changing experience  </t>
  </si>
  <si>
    <t xml:space="preserve">For some it was the first time to listen Muslim woman talking about some issues and challenges. Also dual identity  - LGBTIQ and Muslim at the same time. </t>
  </si>
  <si>
    <t xml:space="preserve">Very much. It was very diverse due to their different background. In the first workshops we had 10 Greek Muslims (2 migrants) and also 3-4 Jewish people that helped us to establish partnership with their community in Athens. In the second workshops the number of these ethnicities decreased (2 Muslims, 1 Jewish) due to some verbal tensions in the first one. It was very challenging to organize these workshops. </t>
  </si>
  <si>
    <t xml:space="preserve">Through the network and in cooperation with other local partners. We published an open call through social media and among the partners, in which we asked for activists, artists, volunteers, educators, journalist, CSO activists, students in social science, etc. Around 60 people applied in the first round and 40 in the second. We scheduled the interviews with them (project aims and objectives). It was very diverse due to their different background. In the first workshops we had 10 Greek Muslims (2 migrants) and also 3-4 Jewish people that helped us to establish partnership with their community in Athens. In the second workshops the number of these ethnicities decreased (2 Muslims, 1 Jewish) due to some verbal tensions in the first one. It was very challenging to organize these workshops. 
Apart to the fact that we were trying to build the bridges among communities, it was very hard to get their confidence especially when we were discussion some sensitive issues such as LGBTIQ. Given time for workshops was too short (5 working days) to focus on some topics (stereotypes, prejudices, islamophobia, etc.). It was very challenging. 
Lessons learned: The second workshop went very well (overall ranking 8/10). We as facilitation team need to be more flexible, to give more time for discussion, to make things clear from the beginning, explain follow up steps, define their expectations and interests, etc. 
As a manager I had personal time with the participants to do the community mapping with them (45 people we did it individually. It was very time-consuming and exhausting. But it helped very much to understand the project, its aim and to develop their ideas for further social actions). 
It’s important that some challenges form the first workshop we covered in the second. </t>
  </si>
  <si>
    <t xml:space="preserve">For me MURAL has many goals. One is to create empathy and connection among the people. And we did it in best way. The people that participated in MURAL has kept connection in personal life and have been empowered to make network and work together in social actions using Active Citizens approach. 
For some it was the first time to listen Muslim woman talking about some issues and challenges. Or if you prepare TedEx talk for 600 people, for sure you have empowered them to think about the covered topics. 
Our MOs are active in many aspects of human rights. This project makes our voice more powerful in Greece. We put on agenda some taboo topics such as antisemitism, colonialism, islamophobia and tolerance towards many communities including LGBT. Our next goal is to reach out to more decision makers to make our achievements more sustainable by focusing more on policy development. </t>
  </si>
  <si>
    <t xml:space="preserve">It’s important not to do something alone but to motivate others to do this with you. We need to keep doing this activities. Two years is nothing for these kind of projects. We just tackled some issues and we need to continue our efforts. The video we made will serve as a tool to keep people informed about MURAL and its achievements.  </t>
  </si>
  <si>
    <t xml:space="preserve">For some of them it was very useful to meet people from other organizations in international events. They have felt motivated, empowered and inspired. This has influenced very much on further activities. 
This feeling of belonging in this kind of intercultural community with people who shared some visions really has influenced very much on them. </t>
  </si>
  <si>
    <t xml:space="preserve">We have reached 65 people through the workshops (participants, artists, performers, teachers, TEDEx speakers, etc.). We made educational video to show MURAL and its achievements together with the topics it has covered. In ISV we tried to present key issues and challenges that have happened in Athens with right wing parties’ activities, violence, acceptance of migrants, racism, etc. In ISV we invited vice mayor of Athens. He was very active part of MURAL due to his active participation in ISV which I consider as very important thing to have this decision maker with us in this project. We have updated MOs about MURAL activities (on board meetings and through their participants). Around 10 MOs were active in MURAL (sent their participants to MURAL activities and actively participated in other project activities). </t>
  </si>
  <si>
    <t xml:space="preserve">I feel that we as partners have contributed a lot the project aims and objectives and to the mission of MURAL and the whole agenda of tolerance and diversity. We are a platform of other NGOs and initiatives (25 MOs). The topics of MURAL are something that we do on regular basis but also something that we so far haven’t done (we have been involved in different projects regarding human rights, diversity, inclusion, etc.) but also MURAL has brought interfaith dialogue and tolerance in our network. I think it has been the first time ever to impose interfaith dialogue and focus on antisemitism and islamophobia on civil sector’s agenda in Greece. </t>
  </si>
  <si>
    <t>Hellenic Platform</t>
  </si>
  <si>
    <t xml:space="preserve">Positive lessons: 
Resilience of partners and methodology 
Network of amazing people
Mutual learning 
Negative: Mitigating unexpected risks </t>
  </si>
  <si>
    <t xml:space="preserve">With BC – amazing. Lot of documents – maybe to have a handbook to collect all info and docs and takes us through the programme. The partners should use learning journals for themselves not for participants’ learning (collecting data). </t>
  </si>
  <si>
    <t xml:space="preserve"> (interested to work with German partner) </t>
  </si>
  <si>
    <t xml:space="preserve">More on personal level 
Some of the deliverable should be done together rather than just all partners take part in ISV </t>
  </si>
  <si>
    <t xml:space="preserve">Diversity and expertise of the partners – strengths 
Lack communication among us </t>
  </si>
  <si>
    <t xml:space="preserve">Baseline assessment and expectations of the group were collected before the activity kick off. 
Field officers were in contact with the partner agencies to identify how the potential participants were.  We asked for shorts BIOs and interviews (interest to join MURAL, expectations, how deep want to go with the topics, etc. ). </t>
  </si>
  <si>
    <t xml:space="preserve">They are useful but not in the way the project envisions. This method is pretty rigid. Something more dynamic was needed (maybe refection groups). We prepared two flip charts (one to park their ideas and thoughts and second to record their feelings). These inputs we recorded as learning journals with their permission. We have reminded them to fill out the journals. But after three days of training, they could barely complete the evaluation form. </t>
  </si>
  <si>
    <t xml:space="preserve">High spirit and the drive to change practices. I heard some stories from the participants that were in Greece with very insightful stories about their experience in combating discrimination, intolerance and racism. 
Changes made in the field of facilitation methodology based on the experience partners have shared, managing difficult situations, listen from different perspective, etc. </t>
  </si>
  <si>
    <t xml:space="preserve">Very much but I suggest not to have ISV in every partner country. It would be better to have less number of ISV but with more working days to provide more time to explore selected topics. As it has been now, some repetition I have occurred (although not the same participants have attended carried out ISVs). </t>
  </si>
  <si>
    <t xml:space="preserve">Preliminary reception in November (that will happen) - show case of social action projects – bring participants that took part in trainings an activities and make photo exhibition about carried out activities. Online toolkits to will be launched online. </t>
  </si>
  <si>
    <t xml:space="preserve">Eagerness of participants to deliver and share expertise the social actions was the most important part. 
Making a legal document (examples of hate speech and potential sources of support)
Social media literacy toolkit  - how to challenge online hate speech 
Social inclusion, antisemitism and islamophobia </t>
  </si>
  <si>
    <t xml:space="preserve">Our aim was to have participants form partner countries engaged with the parliamentarians and policy makers to discuss issues such as hate speech, antisemitism intolerance and racism. The decision makers wanted also to hear different practice from partner countries and how we can share best practices. We prepared to speak with two MPs (one LBGT MP from Jewish community and a MP from northern constituency with predominantly Muslim population).
The purpose of the event was to show case how civil sector in UK closely cooperates with other institutions in charge for preventing hate speech in comparison to other partners (e.g. Greece) where is lacking this sustainable cooperation.  
 This event didn’t happen due to political instability and parliamentary crisis (Brexit and Party election in Conservative party). </t>
  </si>
  <si>
    <t xml:space="preserve">Life changing experience for most of the participants </t>
  </si>
  <si>
    <t xml:space="preserve">Definitely dialogue and listening. Even exploring our own identities, sometimes people are not happy to share with others. Exploring identity have given option to reflect about themselves. We experienced some issues because people came with heavy assumption. So we needed to detangle that and work around the mantra. </t>
  </si>
  <si>
    <t xml:space="preserve"> We published an open call but after the threats that we received, we decided to continue reaching out to interested people through partner organizations and through our reach out officers which have been young people mostly. Through them we contacted interested young people which still needed to apply (their interest to be part of the project, learning needs and expectations, what level of training they expect to receive). Based on this we have changed the methodology regarding the tackled topic (islamophobia, LGBTIQ, antisemitism, hate speech, etc.).   
Learning needs: we used different approaches in London and North England. In London we had worked with the participants on many different projects so we knew their learning needs based on their previous engagements. On the other hand, in N. England we needed to change the approach. They have strong communities (Asian background) there. So firstly we needed to find out more about these communities, key issues and challenges and how to work with religious institutions. </t>
  </si>
  <si>
    <t xml:space="preserve">How was the debate divided between overall discussion on hate speech against Muslim and Jewish Communities and focus on Brexit in UK? 
The main focus of carried out activities was on antisemitism , islamophobia, hate speech and intolerance. Both communities tend to attack each other for rise of the hate they have received. It has been important to create the platform in which both communities are equal and that Muslim community couldn’t be blamed for antisemitism  and vice versa. Both communities have suffered from hatred. Our role has been to discuss how these communities could come up with the messages of solidarity after they understanding the importance of tolerance. 
MURAL for us hasn’t been only the methodology for conducting the trainings but also to make bridges and challenging discussions among the communities. We have a few messaging that we put on social media about the hatred they have experienced. They have spoken about “the elephant in the room” but also have deconstructed these narratives and emphasized key examples of hatred in these two communities.  
Brexit for sure has influenced on the project activities. We had session before Brexit (stakeholders, members of different faiths, members across the country, etc.). No many challenging conversations but the Brexit debate definitely came up (impact of Brexit on Jewish and Muslim community was discussed). People were accepting “agree to disagree” model. We received severe threats in last December and other threats in March. The threats came out from a well-known far right extremist  because of our work on antiracism and islamophobia. The police informed us that our risk assessment was quite high and they suggested relocation (threats could be still find on YouTube  - under the name of Tommy Robinson).  
These threats and instant relocation have caused many difficulties on the team members including facilitators and participants (they were concerned for their safety in the new space as well). No one wanted to be relocated. We were keeping our facilitators and participants in the loop. The police started to put more cameras and panic alarms near old and new place. We lost some of the team members because of the threats (not just MURAL but general team members). New location was farther than the previous one. Most of them needed to travel twice more time (2.5 hours of journey).
We introduced emotional support to the team, we allowed more flexibility of working hours, later sessions, financial support for local transport (weekly substance). After all, the links among the team members have gotten stronger. At some point they have started to appreciate new location despite many disruption in work. 
Our primary focus of the MURAL was on advocacy and research. Due to political issues in UK (Brexit, parliamentary crisis) some of the scheduled meetings with MPs an the Mayor of London were canceled. It was hard to find adequate replacement in such a short period. </t>
  </si>
  <si>
    <t xml:space="preserve">Changing persons around antisemitism , messaging (narratives), tolerance, listening other was very strong impact to me. I have seen the change (particularly through social actions or ISV). People have started the discussion around many issues and challenges in their communities despite the stereotypes and prejudices they came with. 
Legacy in UK – the social action projects –  participants and facilitators decided to develop and deliver actions which challenged discrimination, intolerance and stereotypes. Other projects were focused on social media literacy toolkits, tackling islamophobia and antisemitism , changing religions institutions and their public image, environment and its protection from religious communities’ perspective etc. Every single group or individual have created some change. We promised continuous support. Most of these projects will probably become entity of their own after the MURAL is done. </t>
  </si>
  <si>
    <t xml:space="preserve">Patience. We have been using the Active Citizens methodology for quite a long time. At some point we decided not to use it anymore in our work. Not because we didn’t like it but we have already incorporated this methodology into many of our activities. 
I think that we have aimed too high to reach some of the project deliverables from other UK partner which dropped out from the project. With so many changes (change of the office location, threats, etc.). the work has been done which as consider as success. </t>
  </si>
  <si>
    <t xml:space="preserve">To find their place in the community. Tools to come up with planning and issues of community, reflecting the messages from community. Also to understand more of multiplied identities, anti- Semitism, standing with LGBT community, etc. </t>
  </si>
  <si>
    <t xml:space="preserve">I think the biggest success has been reinforcing the messages of promotion tolerance and understanding, challenges some stereotypes and divisions in UK. When we said we were going to do the project, our focus was on the workshop in London. The work in London is very saturated as in other major cities. We did some workshops with stakeholders, partners and people that has known the work. At that time we as organization faced the threats related to our activities. We needed to move and shift the work as the result of that. That was one of the biggest challenges within this project. Based on that decision we moved our activities to Sheffield and Leads. These communities are also diverse regarding the faith as London but in terms of thinking and acceptance of differences (e.g. LGBTIQ community) on pretty lower level. </t>
  </si>
  <si>
    <t xml:space="preserve">We have been using Active Citizens methodology since 2009 for different project and initiatives. The MURAL project has come when we have focused on challenging racism and providing support to victims of racism and hate speech. Two years ago when the MURAL has started was very important moment when the thighs are striving in UK and globally in terms of hate. Also the project brings European perspective on this issue which is particularly important in UK nowadays in the context of Brexit. We have kept the link with the partner organizations, have learned from each other and also we have enhanced necessary improvements in using current methodology. </t>
  </si>
  <si>
    <t>Faith Matters</t>
  </si>
  <si>
    <t xml:space="preserve">With most of the partners we would like to cooperate again. 
Suggestions: I would like that participants from local workshops have overnight accommodation due to better bonding. I this kind of programme after care is very important. We need to think about that as a follow up. </t>
  </si>
  <si>
    <t xml:space="preserve">Great but lot of emails – some time I missed something. </t>
  </si>
  <si>
    <t xml:space="preserve">We would like to have these partners again. </t>
  </si>
  <si>
    <t xml:space="preserve">It was great willingness to support and from each other. Partners were very engaged. </t>
  </si>
  <si>
    <t xml:space="preserve">Openness and readiness to learn  </t>
  </si>
  <si>
    <t xml:space="preserve">Some tension in the session were mentioned and lack in facilitation. We learned from that experience. Based on that we made necessary adjustments in the programme. </t>
  </si>
  <si>
    <t xml:space="preserve">More from the evaluation forms than from the Learning Journals. </t>
  </si>
  <si>
    <t xml:space="preserve">We used learning journals only for workshops not for social actions. It was good to have quantitative evaluation and qualitative reflectin of learning. </t>
  </si>
  <si>
    <t xml:space="preserve">A lot due to provided insights in other national contexts </t>
  </si>
  <si>
    <t xml:space="preserve">Different staring points, different context regarding diversity and inclusion that is actual in other countries </t>
  </si>
  <si>
    <t xml:space="preserve">Most valuable impact for me was when one participant said  - I discussed some issues that I haven’t discussed with my closest friends. Then she did couple of workshops with them. 
Some other participant (intern in Ministry of Education) did the workshop with policy makers based on our methodology. </t>
  </si>
  <si>
    <t xml:space="preserve">We provided analysis in the report on different social actions we carried out together with the lessons learned (agree to disagree, providing a safe space or better to say an open space, how to facilitate a conversation – not to judge people but to facilitate learning). Differences are starting points.  </t>
  </si>
  <si>
    <t xml:space="preserve">Social media campaign together with MURAL community was the most powerful because it showed that students of color are equal enough but also that stories are behind them.  </t>
  </si>
  <si>
    <t xml:space="preserve">Yes, we did. We incorporated a panel conversation within ISV. It was with stakeholders and change agents. Our facilitators led the discussion. They learned from each other. Our stakeholders (KPMG, Dutch Railways, business sector representatives that are in charge for inclusion and diversity within their companies).They saw the potential from the change agents. 
Public bodies present on the panel discussion: 
Universities, Municipality of Hague and Amsterdam. 
Ministry of Education </t>
  </si>
  <si>
    <t xml:space="preserve">Most valuable impact for me was when one participant said  - I discussed some issues that I haven’t discussed with my closest friends. Then she did couple of workshops with them. 
Some other participant (intern in Ministry of Education) did the workshop with policy makers. </t>
  </si>
  <si>
    <t>Absolutely (students of color)</t>
  </si>
  <si>
    <t xml:space="preserve">Most close to the topics (students of color) </t>
  </si>
  <si>
    <t xml:space="preserve">How did applications of participants help guide selection process? What aspects of the application did the staff pay most attention to?
Focus on students of color with good marks interested in topics of social justice. 
Annual prize for students of color in Netherlands – focus on awardees due to societal impact.
We had some issues because they felt “as chosen ones”.  
Also some of them had dual identity such as student of color and LGBTIQ. It was hard to them to navigate as queer within their community. 
Did time allocated during sessions for keeping learning journals show as a good solution? Would you recommend it to other organizations involved in the same project? 
Takes a lot of time. It was challenging. Estimated hours in the project are not enough for that. Administrative part is the most time consuming in the project, no time for this. 
How did challenges in organization (lack of affordable space, etc.…) guide decision making on other issues? Did some participants drop out due to changes in venue and time? 
Due to budget limitations, venue hire was difficult. We organized local workshops 45 minutes from Amsterdam (less cost). And we prepared our own meals. But this remote place gave permanent presence of participants because they were sleeping there for one night. We overcame this issue.   </t>
  </si>
  <si>
    <t xml:space="preserve">Methodology
We are providing space to talk about sensitive topics in our community (it’s ok to disagree but to respect each other). 
Amazing experience for participants 
Future projects </t>
  </si>
  <si>
    <t xml:space="preserve">E.g. We incorporated learning journals in other programs we run. The project “Masterclass” on inclusive education (for professionals in higher education in charge for projects and teachers) which have had discomfort in explaining their students colonial history. ECHO implemented some modules from MURAL to this project. Second project is the project funded by Ministry of Education in which ECHO coordinates other partners. We implemented TC for project leaders based on this methodology. </t>
  </si>
  <si>
    <t xml:space="preserve">We have learned so much from the MURAL. Different tools that we could adapt (adaption was necessary) to different country context. These methods (Active Citizens) were very helpful. We can see a learning curve for our facilitators. They felt more comfortable in facilitating which was different from the previous experience when we were more focused on providing presentations and similar methods. This was a way for us to learn new skills (interactive approach in facilitating topics such as diversity and inclusion). The TC in Warsaw was very important for us to learn how to work with this tools. We saw different ways of facilitation. The TC in Warsaw gave new methodology but other topics (identify, IC dialogue and power structures) as delivered modules as part of the methodology were not new to us.  
We implemented the BC methodology in our communities. We organize ToT in our organization as we have been trained in Warsaw. The participants were critical because that hadn’t been used to this was of facilitations. At the beginning it was hard to them to develop and facilitate their own workshops. 
No new things learned regarding the content. But skills were new (facilitation) for ToT participants. We wanted to provide conditions for ToT participants to use tools as they wanted to. Project team participated in their workshops as participants and adequate feedback was provided. Thus the participants were change agents in their communities because after ToT they went to higher education institutions to carry out their workshops on these issues (identify, IC dialogue and power structures). They felt empowered enough to do it after testing out within ECHO. They had freedom to adapt workshops to the local context. We had the follow up meeting after couple of months (2 months) to reflect on their social actions’ plans. The highlight was put not only on the BC methodology but also on other stuff (how to talk about race without mentioning it, how to facilitate sensitive issues, tips and tricks for other facilitators, how to ensure change, cooperation with stakeholders) . The participants evaluated highly carried out activities. </t>
  </si>
  <si>
    <t xml:space="preserve">Local workshops, ISV was wonderful, but impact of the local workshops gave us possibility to connect with local young community leaders and current ECHO activists. We have made multipliers mostly within higher school education institutions and specific prestigious companies that care about diversity and inclusion of their employees. This group stays quite homogenous. Our predominate target groups have been students of color. We tried to include them into diversity and inclusion topics. This methodology provides connecting people because it also has helped to employed people to put topics such as diversity and inclusion on their agenda. </t>
  </si>
  <si>
    <t xml:space="preserve">In general it was interesting to see collaboration with different organizations which went very well. We had also an unique role due to our expertise in analysis, frameworks and concepts. We provided insights and development of the contextualized reader before we started the programme. It was interesting from the start. We provided different courses’ analysis and advices to the programme in order to fit all of them regarding different target groups we worked with. Most of the events served to learn from each other, which we did a lot. We hosted ISV and local workshops and we as organization learned from these events as well. We worked with BC to create a manual how to work with their methodology. </t>
  </si>
  <si>
    <t>ECHO</t>
  </si>
  <si>
    <t xml:space="preserve">A lot of time we used to plan the workshop. After all we also had opportunity to update them after we carried out them for the first time. It fits so far together because we have been so flexible. It’s big learning to me. That we are capable to go with the flow was a big experience for me. 
Recommendations to be more efficient and effective: 
To implement the social action within the workshops. Not leave participant to complete this after the workshops on their own. 
The art how host people makes huge difference. That was the reason we have had so open atmosphere.
We were supported after ToT – everything was answered on time. 
I would improve communication with the partners – small things. No minutes after the meeting for people that were not present. 
Another partners meeting in person 
INE one day longer -  it was rushed at some point. 
One more day for ToT. 
ISVs to stay the same. Each partner has something specific to present. 
What surprised me: MURAL was really touching everybody’s hearts. We needed to put a lot of effort. But it has so big impact in all partner countries.  </t>
  </si>
  <si>
    <t xml:space="preserve">It was quite good communication. BC has been very flexible to find solution when we had a challenge. </t>
  </si>
  <si>
    <t xml:space="preserve">We have already planned. We want to continue working with AC methodology. We would like to collaborate with these partners. </t>
  </si>
  <si>
    <t xml:space="preserve">We could contact specific partners with some question. We really appreciated how ECHO works with sensitive groups. We consulted with them about one potential method before we actually used it. Their support meant a lot to us. </t>
  </si>
  <si>
    <t xml:space="preserve">Strengths – diversity, commitment
Timing, legal structure (NGO, governmental institution), some things were announced as short notice </t>
  </si>
  <si>
    <t xml:space="preserve">We implemented the learning journals. It’s private thing. That’s why we updated it by handing them the little books (a series of reflection questions). They could write down, draw something but it hasn’t served to evaluate the process which wasn’t its purpose. </t>
  </si>
  <si>
    <t xml:space="preserve">It’s super useful and it fits well. I was missing a bit of a social action development within this approach. We used design thinking methodology in social actions’ creation. I couldn’t imagine how this (social actions) would happen without that. People needed to leave with a concrete plan. If AC needs to update, it should be done from this perspective. 
BC helps to us to fine tune the methodology based on our aims and target group.  
Design thinking and AC methodology are very compatible. The participants liked this tailor made approach. This also could be a follow up activity (using design thinking into development of local actions). It helps you to create social actions that are realistic, innovative, problem oriented and related to target groups’ needs. We haven’t presented this blend methodology to the partners because it hasn’t be time and opportunity for this. But also it’s very comprehensive process. 
ToT in Warsaw was quite satisfactory. We got good insights about AC methodology. After we came back, we felt empowered to carry out our activities. What could be improved, sometimes I had a feeling that was too much packed, no space for discussion. Sometime I prefer to be focused more on the process, but only to expected outcomes. </t>
  </si>
  <si>
    <t xml:space="preserve">Highly </t>
  </si>
  <si>
    <t xml:space="preserve">Personally, I learned so much. It should be one more partners’ meeting because I would like to know more about upcoming partners’ activities. We as project leaders couldn’t go to ISVs and thus have made me less informed about same implemented activities. Before MURAL, haven’t been part of this European process of sharing. From talking with partners, I have had a lot impressions. But I’m missing practice exchange especially after the events. 
I believe that each partner could learn from each other. E.g. ECHO has given knowledge and methods in the area they are strong (diversity, racism, empowerments, etc.). Other partner with other target groups had different methods. That was very insightful for me. Monthly online reflections were very useful. We’ve supported each other. In the process we had same challenges. We talked together how to overcome them together. We participated in almost every call. Sometime just a few people participated. </t>
  </si>
  <si>
    <t>Participants have shared many times that the project has changed their life.</t>
  </si>
  <si>
    <t xml:space="preserve">“Mosaic of Happiness”. People were saying what makes them happy. The local authorities have been involved in this activity. Local artists were involved too. This could be potential follow up of the carried out project activities. Many people have seen this and highly evaluated it. Also local government’s representatives were informed and they provided adequate support. The activity was also covered through the video prepared for MURAL and presented on INE. </t>
  </si>
  <si>
    <t>During the project implementation, we have established cooperation with the District of Cologne and many organizations that are active in this region (e.g. Start with the Friend, Volunteer work organization, etc.). Their role was also to identify interested participants. We performed community mapping in Cologne. After the attacks, some prominent individuals such as one musician, activist and social worker has supported this project by organizing a concert, discussions and other similar activities. So the links created throughout this project for sure will be used in the future activities</t>
  </si>
  <si>
    <t xml:space="preserve">Despite the fact that we haven’t reached out to targeted number of participants, we have created definitely a group of people very committed and ready to develop and implement different activities in their local community. The targeted number is just one way to measure this project’s achievements, but I’m also very proud that we have made such a strong group. </t>
  </si>
  <si>
    <t xml:space="preserve">They were keeping asking for the next meetings. They have already created some of the project ideas. It’s important that today they know to whom should address with some project idea in the community. </t>
  </si>
  <si>
    <t xml:space="preserve">The strong bonds are created. Many times we have received the photos/videos of them having time together (dinners, getting out, informal discussions, etc.). </t>
  </si>
  <si>
    <t xml:space="preserve">The group was very need-oriented. There was nothing that MURAL hasn’t envisaged. Just some fine tuning of already selected topics. The needs were explored through: group reflections every working day (feelings, content, potential gaps), “parking slot” for missing topics, etc. After the workshops, we were open for their feedbacks on many levels. Open space was created. Also we had a session (monthly meetings- face to face, online) how we could continue these project activities. </t>
  </si>
  <si>
    <t xml:space="preserve">Regarding the ethnicity, it was very diverse group as well (migrants, locals, Germans moved recently to Cologne). We choose this community because this district is very diverse and also is quite visible uprising of right wing activism. We thought that people living together should know more about each other. We wanted to see how people could be close in their neighborhood. </t>
  </si>
  <si>
    <t xml:space="preserve">We selected the community (Cologne). We used different approaches to reach out to people (online, network of NGOs). Everyone who wanted to participate was selected (18-77 year of age). </t>
  </si>
  <si>
    <t xml:space="preserve">Why was the “Start with a friend” cascade workshop selected for participants in Cologne? How did it serve the implementation of following project activities? 
We wanted to work with two different communities. We choose regional community (Cologne) to work in. This partner has been experienced in working on similar issues within this community. We have known that the targets of MURAL would fit in this community very well due to many issues of miscommunication, stereotypes among migrants and locals. 
Organizations Transfer e.V. was cooperating with during social actions delivery were SwaF and others. Why were they selected as partners? What was their role? 
Their previous experience in working with the communities in Cologne. 
What were differences in implementation of Active Citizen methodology between different target groups. How were these differences decided on? What was their effect on the learning outcomes of both groups? 
How were learning journeys integrated in the flow of the workshops? What kind of reflections and feedback was mostly voiced by participants? Why were these issues important to them? 
We implemented the learning journals  but have changed them a bit. First of all , it’s a private thing. And it shouldn’t be missed with the evaluation form. Participants will not be honest if you ask them to submit their learning journal. We gave them some little books at the beginning. They have reflection questions to lead them through this process. Also it was very important to provide time and space to participants to reflect on their learning. We shared this approach to other partners. Some of them found it useful. </t>
  </si>
  <si>
    <t xml:space="preserve">Empowered activists that gained new knowledge and skills </t>
  </si>
  <si>
    <t xml:space="preserve">The concept of the programme could be super good, but always the people are there to shape it and make fine tuning. I’m sure that it was very inspiring project for all partner organizations. </t>
  </si>
  <si>
    <t xml:space="preserve">I know that they gain so much on personal level. They developed their social actions. They have been inspired very much on so many levels. Because of the workshops, they have explored themselves and have felt very empowered to do different activities in their communities. Also they gain different skills (project management, how to develop activities and ideas, implement activities, etc.). </t>
  </si>
  <si>
    <t xml:space="preserve">For us  it was a great opportunity to get in touch with so many partner organizations, that have been implementing project on so many different ways and levels. This was very fruitful. We already have spoken with some partners to work together in the future. We have implemented so far just 1-2 European project, so this has been great opportunity for us. </t>
  </si>
  <si>
    <t xml:space="preserve">When I looked back, I’m really satisfied. At the beginning the project has looked huge and very complicated. I’m very satisfied how we implemented ISV (first time ever), workshops but also fully satisfied with the network of the facilitators. We have implemented different projects but not as big as this one. </t>
  </si>
  <si>
    <t>e.V. Germany</t>
  </si>
  <si>
    <t>I felt that we have done some stuff just because it’s written in the project and not related to the needs in the community. But many people have shared that the MURAL has changed their life which makes me very positive. A lot of learning on how to work together on international level. The MURAL has helped me to understand the necessity of adequate human resources in supporting volunteers.</t>
  </si>
  <si>
    <t xml:space="preserve">More clearly to explain how the project is going to be implemented from the beginning. Too many emails. Sometimes in the same email opposite information. It could be more planned hot to support each other. More improvement in the field of planning specially how to support the partners in implementation. </t>
  </si>
  <si>
    <t xml:space="preserve">So far nothing. We haven’t had time to speak about this. Also I’m not in charge in the Commission for making these arrangements (international project partnership). </t>
  </si>
  <si>
    <t xml:space="preserve">We haven’t had many opportunities to learn from each other. More related to personal level. If I would need something, I will contact personally some people. Not structured partner-to-partner support was established. </t>
  </si>
  <si>
    <t xml:space="preserve">Strengths – people are committed to the topics, organizations committed to the principles of MURAL 
Weaknesses – it was not clear from the start what is the project about. It was not good communication at the beginning among the partners. Confusing emails. </t>
  </si>
  <si>
    <t xml:space="preserve">No such conclusions </t>
  </si>
  <si>
    <t xml:space="preserve">Learning journals we have considered as private thing that we not supposed to have look at. 
This tool has served for participants to reflect on their learning curve but not as a tool to give the feedbacks to the organizers. It was tricky to use this reflection method and give them all the freedom regarding which aspect of learning they will track and how this will be done (photo, video, writing, etc.) but in the same time to have a look on these journals and report on this (number of completed journals). </t>
  </si>
  <si>
    <t xml:space="preserve">They shared their learning needs individually. No structural assessment of identifying learning needs. </t>
  </si>
  <si>
    <t xml:space="preserve">Different realities in Europe
Inspiration to continue work – exchange practice with participants from other countries </t>
  </si>
  <si>
    <t xml:space="preserve">Different working styles, methodology we used in different projects on the same topics. </t>
  </si>
  <si>
    <t xml:space="preserve">For most of the participants it was very good to realize the differences between the countries. ISV in Portugal has brought many insights to other participants about what we have been doing in Portugal on inclusion and diversity promotion. On the other hand, it was very important to explore other countries and their context on migrants’ inclusion. </t>
  </si>
  <si>
    <t xml:space="preserve">MURAL has changed my life. I have found out that there are many people like me ready to make their communities better. 
I shared with Mariola their testimonials about what MURAL means to them. Ask her to provide. </t>
  </si>
  <si>
    <t xml:space="preserve">No case studies. I’m aware that MURAL has been very complex. It was not realistic for assigned working hours to complete every single activity that the project has envisioned. </t>
  </si>
  <si>
    <t xml:space="preserve">We have supported many social activities: Monthly visit to different temples with friends and family members, storytelling about various aspects of families with different backgrounds, videos of young people and their stories, IC session. 
Impactful: visit to temples, handbook for teachers on tolerance and diversity through storytelling 
Racism and hate speech are not on high level but they are hidden below the surface. 
For some of the participants it was very insightful to have the opportunity to visit different temple in their cities which was the first time ever in their life. </t>
  </si>
  <si>
    <t xml:space="preserve">It can be easier to us as a governmental body to liaise with other stakeholders.  Not specifically because of MURAL. We used existing links with different organizations and institiutions. 
E.g. Schools, national projects for ICD in schools, local communities, IRD run by High Commission </t>
  </si>
  <si>
    <t>We have inspired people that already had idea to do something for their community. They have had potential to be activists but the MURAL has provided the means. Some of participants shared that they have finally found likeminded people not just in their communities but in other partner countries as well.</t>
  </si>
  <si>
    <t>Many of them shared that MURAL has changed their life</t>
  </si>
  <si>
    <t xml:space="preserve">We opened application for these groups in order to ensure best possible diversity. These groups were also selected due to decision to direct MURAL towards IC dialogue. Apart to tolerance and diversity, the participants were interested also in how to motivate community member to do something (also how to know more about different religion). </t>
  </si>
  <si>
    <t>Very much. We decided that we will focus on representatives of different communities in Lisbon as intercultural city (Hindu, Roma, Islamic, Christian, etc.). We opened application for these groups in order to ensure best possible diversity.</t>
  </si>
  <si>
    <t xml:space="preserve">We had the conversation with the facilitators who we were going to target with MURAL. We decided that we will focus on representatives of different communities in Lisbon as intercultural city (Hindu, Roma, Islamic, Christian, etc.). We opened application for these groups in order to ensure best possible diversity. These groups were also selected due to decision to direct MURAL towards IC and IR dialogue. Apart to tolerance and diversity, the participants were interested also in how to motivate community member to do something, knowing more about different religion. 
We had different profiles of participants (lawyers, doctors, young people, Roma leaders, students, etc.). We reached out to them through different Agency’s programme and teams such as: entrepreneurship team, Roma support team, etc. So we used the network of the Agency to recruit them. 
The interaction among them has been great. They have been willing to learn from each other. Even without telling us they have collaborated together on other projects. </t>
  </si>
  <si>
    <t xml:space="preserve">Social actions were design in November 2018, were all designed actions undertaken. How did you assist participants in defining their ideas more clearly? 
All the activities have been carried out. The way we organized the training  - first 3 days focused on modules and last day on designing social actions. We were trying to support them to develop realistic social actions. For me that was the biggest challenge of MURAL was the support to social actions. 
How did AMC support lack of resources experience by some of the participants in workshops on social action design? Up to now, what was the drop-out rate of participants -i.e. participants who did not implement their actions? 
First group had 27, second group had 23 participants. No significant drop out have been occurred. Key drop out has happened after the local workshops (people moved to abroad mostly). Other challenges of MURAL how to keep people operational once the activities being carried out.
You decided to take participants to Mosque and implement thematic sessions during second local workshops. Why was the mosque chosen and what were kind of effect did the workshop and visit in particular have on participants?
We have had good contacts with the local Mosque. It has been very convenient place for this kind of event. But also within the project we have focused on religious communities in Lisbon, so this venue also has fitted into this approach. Most of the participants have never been to a Mosque. 
Learning journals were updated on the ongoing basis. Were the updates useful for beneficiaries and representatives of AMC and how did entries steer the learning process? 
In theory is a good thing, but each person has their own way of learning. There was so many things that participants had to do (programme was very packed) and we hadn’t time to go through the learning journals. I haven’t felt comfortable to access learning journals. Formal and informal feedbacks from the participants have been more useful from other means of evaluation. I think that learning journals are not designed with the purpose to provide feedbacks to the organizers. 
Were additional allocations of financial resources for the event sufficient to ensure necessary support for the actions? Why did you decide to increase financial support? 
Some of the unspent project money has been allocated to other budget lines mostly for social actions’ implementation (local transport, refreshment, educational materials, etc.). 
It would be nice for participants to know in advance that and how an adequate support (including financial) will be provided. </t>
  </si>
  <si>
    <t xml:space="preserve">Overall internationally we brought together so many people. Each country brought around 60 people. It’s a big achievement from all of the partners. The project has empowered the people that already wanted to do the social actions but thus we have ensured their sustainable involvement. 
Active Citizens methodology is similar to what we use in working with the communities but it’s more structured. We had knowledge and potentials to spread out our activities over the country as a governmental body. We worked with the schools and ICEN (intercultural education network) which works under Ministry of Education. Each participant has had the opportunity to become a social change agent. </t>
  </si>
  <si>
    <t xml:space="preserve">The methodology that we can use within other projects. We have found out different local context regarding diversity, tolerance and inclusion. In Portugal we haven’t had major issues with hate speech, ICT, discrimination and similar issues. It was very valuable to speak about this with Greeks and Polish who have elaborated pretty different local context on these issues. Although we have used the same methodology and had similar objectives, it was very valuable to explore different context, priorities and experiences of all partners during the project implementation. 
There was enough flexibility for each of the country to adapt the project based on their needs. We did it with the second local workshops due to different context that we have here (hidden racism and hate speech).  </t>
  </si>
  <si>
    <t xml:space="preserve">The creation of the local group which was very diverse (age, ethnic and professional background,  etc.). has been one of the biggest benefits for all parties within this project. We have empowered them to mingle as some of them said was the first time ever in their communities. The participants that took part in ISVs have emphasized the importance of staying in touch with other participants they have met during the project implementation. They have felt that belong not only to local network but also to wider network which tries to make some progress internationally. </t>
  </si>
  <si>
    <t xml:space="preserve">The main success were: adoption of the methodology that we could replicate in another ongoing projects and the international contacts that we have established with the partners and other stakeholders. Still think that this project would fit better to a grassroot organization than to a nationally-based governmental agency. The High Commissioner really liked the project. This methodology was very similar to our methodology which we have used to empower communities in further migrants’ integration. </t>
  </si>
  <si>
    <t xml:space="preserve">We have had a slightly different approach as a governmental institution in this project. This has brought different aspects – positive: we had more tools and resources to implement project activities, but sometimes too many bureaucratic mechanisms have provided obstacles in the project implementation. Main issue was how to incorporate MURAL activities in already packed annual action plan of our institution.  </t>
  </si>
  <si>
    <t>AMC Portugal</t>
  </si>
  <si>
    <t xml:space="preserve">City authorities should be involved more into social actions 
Great opportunity to share experiences with different people in partner countries about discrimination, inclusion and tolerance and explore their local contexts 
Lack of support from other public bodies and within the municipality itself (lack of experienced staff, lack of fuds for projects in social sphere). </t>
  </si>
  <si>
    <t xml:space="preserve">Everything was efficiently communicated. Mariola has been very responsive. </t>
  </si>
  <si>
    <t xml:space="preserve">Not yet </t>
  </si>
  <si>
    <t>No particular challenges except small issues with buying the tickets for the Polish participants for ISV in Portugal. To the last moment, it supposed that the Portuguese partner should buy the tickets but on the last day it was decided that it should do Municipality of Krakow which caused many administrative problems. After all, we managed to solve this and the participants went to the event</t>
  </si>
  <si>
    <t xml:space="preserve">The biggest strength was the openness of the partners to support each other and share best practice examples. </t>
  </si>
  <si>
    <t>Not aware</t>
  </si>
  <si>
    <t xml:space="preserve">Most of them were mentioning Active Citizens methodology, communication skills that have been improved, other innovative methods in teaching intercultural dialogue, tolerance, etc. </t>
  </si>
  <si>
    <t xml:space="preserve">Different context of other partners’ in the areas of diversity and inclusion, their social actions, reaching out strategies. MURAL is about exchange practices and we did it. </t>
  </si>
  <si>
    <t xml:space="preserve">Mostly focused on experience exchange. Getting insights in other partners’ practices and trying to innovate their ideas for social actions. </t>
  </si>
  <si>
    <t xml:space="preserve">Not aware of this </t>
  </si>
  <si>
    <t xml:space="preserve">Carried out social actions: Polish language courses for foreigners, IC picnics, TC for women, minorities and foreigners on diversity and inclusion. All implemented activities were focused on defined target groups. The municipality supported this by boosting visibility in media to reach out to larger number of beneficiaries. </t>
  </si>
  <si>
    <t xml:space="preserve"> There was no necessity to make links with Ministry of Education in this project because all the activities were carried out on the local level. The regional government body in charge for education was acknowledged the project implementation. These days in Poland is hard to impose topics of tolerance, diversity and inclusion on the public agenda due to right wing Government and their lack of understanding for these needs. 
We have a plan to organize a seminar (dissemination event) together with the Ministry of Education for teachers that work in schools with multinational population based on carried out activities and used methodology within this project. </t>
  </si>
  <si>
    <t xml:space="preserve">The strengths are devotion, competence and motivation of the project team, facilitators and activists willing to make some social changes within their communities. 
The biggest challenge is the educational system in Poland which is very rigid to any innovation in methodology and further involvement into social change projects. </t>
  </si>
  <si>
    <t xml:space="preserve">Not aware of this due to fact the mostly facilitators have been in contact with the beneficiaries not the team and project managers. </t>
  </si>
  <si>
    <t xml:space="preserve">The participants have had the cooperation very well together. Networking opportunities have been used pretty much. As a result of this, a several mini projects have been created.  </t>
  </si>
  <si>
    <t xml:space="preserve">The Ukrainian minority was involved in the project implementation. Approximately 10% of the city population has Ukrainian background. We tried to onboard them to MURAL project. Not aware of number of this minority involved in the carried out activites. </t>
  </si>
  <si>
    <t xml:space="preserve">Key rationale for working with these groups of people was a multiplayer effect due to their numerous contacts mostly within the schools and universities. </t>
  </si>
  <si>
    <t xml:space="preserve">Social actions were design with teachers and other staff from Krakow’s schools and other institutions. Why were these groups selected? 
We have started cooperation with Ursula, our facilitator, even before MURAL in area of education. She is an expert in the filed of methodology. She suggested to focus our attention on these groups due to previous experience and personal contacts. It was important to us to select interested facilitators that already have developed their facilitator’s competences and that have strong links with the educational institutions. 
How will Leaders of Multicultural Education (LEW) who are trained work? Did it produce results up to now?
A lot of mini projects developed by this group of people (lessons of Polish language, IC events, human libraries regarding diversity and inclusion, etc.). 
Did participants keep learning diaries? If not why? How were these used? 
Yes they did it. It was innovative and useful. Not aware of more details (number of collected journals). 
Once other groups next to teachers were involved, were there sufficient number of participants trained?
NGO activists and students. It was more than 60 people involved. For very short time they applied. No significant problems with this haven’t been occurred. Although the project “Open Krakow” is still on, the problem is that we still haven’t known all civil sector representatives.. Thanks to MURAL our group of activists is bigger now. </t>
  </si>
  <si>
    <t xml:space="preserve">After two years since the project has been kicked off, the most important legacy of the project is the newly created network of facilitators which is consisted of the people from NGOs, educational institutions, students, etc. This network has already shared several project ideas on how MURAL project outcomes should be incorporated with ongoing projects of NGOs and schools. </t>
  </si>
  <si>
    <t>It was the implementation of an international project because the municipality still lacking some experience in this field. It’s mostly the lack of organizational capacities rather than human resources. It was very valuable experience for the staff in my unit. It was challenging for some of the employees to conduct the project implementation in English. I have realized that it was necessary to hire more experienced people into international project implementation. Based on this project I have had insights about necessary competences of involved personnel.</t>
  </si>
  <si>
    <t xml:space="preserve">Our beneficiaries were coming from different institutions and backgrounds (teachers, students, activists, librarians, etc.). So the key benefits for all of them for sure have been networking and understanding of different issues and challenges they have faced with on everyday basis. Some of the activities they have developed are about to start as the result of this networking. They have acquired new methodology based on Active Citizens methodology which has been very useful. This methodology has been used for further social actions developed within this project. </t>
  </si>
  <si>
    <t xml:space="preserve">Probably as any other municipality, our municipal administration is following strict procedures, legislative solutions and practices precise subordination in decision making process. This structure usually brings lack of openness towards many citizens’ needs and ideas in social sphere. This project brings openness and innovative approach to municipal officials in discussing many social issues in the field of diversity and inclusion. </t>
  </si>
  <si>
    <t>We were the only municipality within the project consortium. Due to this fact, it has been challenging but at the same time very valuable. I think that a municipal involvement in a social project can provide wider impact and ensure sustainability. This also made us to think about potential social changes in the wider context particularly by exchanging the practices with other partners.</t>
  </si>
  <si>
    <t>UMK Poland</t>
  </si>
  <si>
    <t xml:space="preserve">Please share some of the positive and less positive Lessons learned in this area and suggestions for improvement for similar interventions in the future? </t>
  </si>
  <si>
    <t>How effective has communication been within the consortium, and in particular in relation to working with the British Council as the managing organisation?</t>
  </si>
  <si>
    <t>Have the relationships you’ve developed within the consortium led to any other joint cooperation, or collaboration including between partners or with facilitators? If so, can you provide more information on the context and type of this collaborations?</t>
  </si>
  <si>
    <t>How do you see partner-to-partner support in the consortium?</t>
  </si>
  <si>
    <t xml:space="preserve">What are the strengths in the relationship, and what impacts have you seen for your organisation and for the consortium network? </t>
  </si>
  <si>
    <t xml:space="preserve">On a scale of 1- 10, how positive do you feel about the working relationship that has been developed between the consortium partners? 1 is the lowest, 10 is the highest. </t>
  </si>
  <si>
    <t>Maintain motivation and on-going commitment</t>
  </si>
  <si>
    <t>Contribute through the international network</t>
  </si>
  <si>
    <t>Understand how to feel empowered and supported within their communities</t>
  </si>
  <si>
    <t>Be able to communicate and advocate effectively</t>
  </si>
  <si>
    <t>Undertake actions to support others using improved skills and behaviours</t>
  </si>
  <si>
    <t>Improve social leadership skills and adopt leadership behaviours</t>
  </si>
  <si>
    <t>Understand, become aware and appreciate content of the workshops and following actions</t>
  </si>
  <si>
    <t xml:space="preserve">How did you follow the identified pre-activity learning needs within the post-activity evaluation forms? What are the key conclusions? </t>
  </si>
  <si>
    <t xml:space="preserve">What actions were taken to respond to the identified learning needs of participants from learning journeys? To what extent were learning needs met throughout the project implementation? </t>
  </si>
  <si>
    <t xml:space="preserve">Were learning journals tools used to identify learning needs of participants? How were these tools adapted and contextualized? For which activities in particular did you use learning journals? </t>
  </si>
  <si>
    <t xml:space="preserve">On a scale of 1- 10, how appropriate do you feel the Active Citizens/ MURAL learning journey has been as an approach to meet needs within your country/ community? 1 is the lowest, 10 is the highest. </t>
  </si>
  <si>
    <t>How did you identify your beneficiaries’ learning needs before the activities have started?</t>
  </si>
  <si>
    <t>To what extent international study visits and events have contributed to your participants regarding promotion of inclusion and transnational learning on counter discrimination?</t>
  </si>
  <si>
    <t xml:space="preserve">What did you learn from other partners’ experience? 
What kind of changes (internal and external) have you implemented based on experience gathered through international networking? </t>
  </si>
  <si>
    <t xml:space="preserve">To what extent international networking have contributed to achieving project aim and objectives? </t>
  </si>
  <si>
    <t>To what extent has the MURAL project been well received and seen as valuable? What evidence (anecdotal or other formal) have you seen of the impact of the MURAL project from the perspective of other organisations/ stakeholders you are working with? And, how have you been able to learn from their experiences</t>
  </si>
  <si>
    <t xml:space="preserve">Have you worked together with your facilitators on case studies’ collection based on carried out social action projects and campaigns in which they have reflected on achieved changes in the community? If yes, could you share some of the examples? </t>
  </si>
  <si>
    <t>Can you provide examples of the social actions you feel have been most impactful and why? What has your role been in supporting social actions? To what extent has the target for social actions been met and how have you been able to measure that?</t>
  </si>
  <si>
    <t xml:space="preserve">How did you create linkages with the local and national stakeholders? To what extent they have been interested to support the project activities? How did you link local activists with the stakeholders? </t>
  </si>
  <si>
    <t>What are the strengths of MURAL in your country in the area of relationship building and networking between and across the different groups you’ve been working with? What were the challenges you have experienced?</t>
  </si>
  <si>
    <t xml:space="preserve">On a scale of one to ten, to what extent do you feel that you were you able to achieve projects goal in creating a sustainable group of change agents in your local community? 1 is the lowest, 10 is the highest. </t>
  </si>
  <si>
    <t>What actions did you take to support groups of people you have been working with to support their work, empower them in their work within their communities? Did you receive any structured or informal (anecdotal or formal) feedback from them? What kind of support did they appreciate the most?</t>
  </si>
  <si>
    <t>Provide some examples how the participants coming from diverse backgrounds were able to develop long lasting relationships through engagement in the project? Did you generate any evidence on how their interactions helped to increase understanding and tolerance among participants?</t>
  </si>
  <si>
    <t xml:space="preserve">And, how have you taken account of the MURAL project focus on race/ ethnicity, religion and belief in the design and delivery and in the way in which you communicate about the project? Were there themes which were particularly significant within your country, and groups or people (audiences) whose needs you wanted to respond to? </t>
  </si>
  <si>
    <t>To what extent did you actively seek to identify and work with groups or people for whom ethnicity/ race; or religion/ belief; or other equality areas are particularly important?</t>
  </si>
  <si>
    <t xml:space="preserve">How did you identify the different groups of people you have been working with- facilitators, participants, stakeholders in country, and other wider groups? And what was your rationale for working with these groups? </t>
  </si>
  <si>
    <t>Can you talk through the way in which you have implemented the MURAL project in Poland- and the different steps you took with?</t>
  </si>
  <si>
    <t>On a scale of 1- 10, how effective do you think the MURAL project has been in achieving its overall goal and specific objectives OVERALL (across all countries)? 1 is the lowest, 10 is the highest.</t>
  </si>
  <si>
    <t xml:space="preserve">On a scale of 1- 10, how effective do you think the MURAL project has been in achieving its overall goal and specific objectives in your country? 1 is the lowest, 10 is the highest. </t>
  </si>
  <si>
    <t xml:space="preserve">What impact has your involvement in MURAL had for you as an organisation? What, if any, legacies do you think the MURAL project has had for your organisation? How will you continue to build on/ learn from the MURAL experience? </t>
  </si>
  <si>
    <t>What’s the most significant piece of learning for you as an organisation?</t>
  </si>
  <si>
    <t>How do you think participants, facilitators and the other groups you have worked with have benefited?</t>
  </si>
  <si>
    <t>What have the main successes been in the MURAL project, from your organisation’s perspective?</t>
  </si>
  <si>
    <t>As the MURAL project is ending, how do you feel about the role your organisation has played in the MURAL project?</t>
  </si>
  <si>
    <t>Partner</t>
  </si>
  <si>
    <t>Timestamp</t>
  </si>
  <si>
    <t xml:space="preserve">Date today </t>
  </si>
  <si>
    <t>What is the most important piece of learning for you in the MURAL Project?</t>
  </si>
  <si>
    <t xml:space="preserve">If yes, please tell us what you have done? </t>
  </si>
  <si>
    <t>Any comment/message/lesson learned</t>
  </si>
  <si>
    <t>Sentiment analysis</t>
  </si>
  <si>
    <t>The Netherlands</t>
  </si>
  <si>
    <t>Facilitators’ Workshop, Local Workshop led by the facilitators, International Networking Event in Krakow</t>
  </si>
  <si>
    <t>3, 5</t>
  </si>
  <si>
    <t>Very useful</t>
  </si>
  <si>
    <t>interactive exercise, context, activities</t>
  </si>
  <si>
    <t>A lot</t>
  </si>
  <si>
    <t>Quite a lot</t>
  </si>
  <si>
    <t>Met new people wh participated in the local workshops</t>
  </si>
  <si>
    <t>Not sure</t>
  </si>
  <si>
    <t>I think MURAL has great energy and activities that have been very useful for me, but lacks balance. There's too much clapping and cheering and too little theoretical frameworks related to the realities of lived experiences. For people who were looking for fresh perspectives or expertise related to politically sensitive topics the program did not suffice.</t>
  </si>
  <si>
    <t>Negative</t>
  </si>
  <si>
    <t>0.986</t>
  </si>
  <si>
    <t>Germany</t>
  </si>
  <si>
    <t>Facilitators’ Workshop, Local Workshop led by the facilitators, International Study Visit, International Networking Event in Krakow</t>
  </si>
  <si>
    <t>Not participated</t>
  </si>
  <si>
    <t>Quite useful</t>
  </si>
  <si>
    <t xml:space="preserve">The Power is in our stories. </t>
  </si>
  <si>
    <t>Networking with local organisations</t>
  </si>
  <si>
    <t>Participant</t>
  </si>
  <si>
    <t>Local Workshop led by the facilitators, Social Activities, International Study Visit, International Networking Event in Krakow</t>
  </si>
  <si>
    <t>story, power</t>
  </si>
  <si>
    <t xml:space="preserve">A neighbourhood initiative to bring intergenerational groups together </t>
  </si>
  <si>
    <t xml:space="preserve">There's strength not only in numbers, but also in diversity </t>
  </si>
  <si>
    <t>Positive</t>
  </si>
  <si>
    <t>0.952</t>
  </si>
  <si>
    <t>The network I built</t>
  </si>
  <si>
    <t>network</t>
  </si>
  <si>
    <t>I haven’t done it</t>
  </si>
  <si>
    <t xml:space="preserve">Empowerment to impact my local Community </t>
  </si>
  <si>
    <t>local community, empowerment</t>
  </si>
  <si>
    <t>Showcase of "start with a friend" and advertise this organisation as something useful for other countries. Exchanged contacts and made lots of new friends.</t>
  </si>
  <si>
    <t>Equal Rights does Not mean equal opportunities.</t>
  </si>
  <si>
    <t>Neutral</t>
  </si>
  <si>
    <t>0.701</t>
  </si>
  <si>
    <t xml:space="preserve">Be brave, just do it! We are sooo many People with visions of a better togetherness! That ist empowering and inspiring! </t>
  </si>
  <si>
    <t>sooo many people, better togetherness, vision</t>
  </si>
  <si>
    <t>We talked, connectet and inspired each other</t>
  </si>
  <si>
    <t>Thank you gor everything, Mural was ohne of the best things i did in my life !</t>
  </si>
  <si>
    <t>0.989</t>
  </si>
  <si>
    <t>Local Workshop led by the facilitators, International Study Visit, International Networking Event in Krakow</t>
  </si>
  <si>
    <t xml:space="preserve">That we need to change the institution and not the person </t>
  </si>
  <si>
    <t>person, institutions</t>
  </si>
  <si>
    <t>Connect with other project managers</t>
  </si>
  <si>
    <t>What a wonderful opportunity</t>
  </si>
  <si>
    <t>0.51</t>
  </si>
  <si>
    <t>Portugal</t>
  </si>
  <si>
    <t>Local Workshop led by the facilitators, Social Activities, International Networking Event in Krakow</t>
  </si>
  <si>
    <t xml:space="preserve">How to promote tolerance. Different  and motivated tools. Contacts. Meet interesting and diverse people. </t>
  </si>
  <si>
    <t>motivated tools, diverse people, contact, tolerance</t>
  </si>
  <si>
    <t xml:space="preserve">Create new projects </t>
  </si>
  <si>
    <t xml:space="preserve">Thank you so much. Congratulations! Fantastic activities, insights and activities! Please continue this work!! </t>
  </si>
  <si>
    <t>0.999</t>
  </si>
  <si>
    <t>Social Activities, International Study Visit, International Networking Event in Krakow</t>
  </si>
  <si>
    <t>Not at all useful</t>
  </si>
  <si>
    <t>I don’t know</t>
  </si>
  <si>
    <t>Sorority Group</t>
  </si>
  <si>
    <t xml:space="preserve">Social Action </t>
  </si>
  <si>
    <t xml:space="preserve">How to make my work visible </t>
  </si>
  <si>
    <t>work</t>
  </si>
  <si>
    <t xml:space="preserve">Get in contact with engaged people in my community. Talk to communal coordinators, that know about local political structures and gave us advice about how to best approach our aim with our social action. </t>
  </si>
  <si>
    <t xml:space="preserve">This was a wonderful, fruitful experience! Programmes like this, with a international target group are really useful and effective to build strong transnational networks of like-minded people! Also the active citizen method is very fruitful! 
It would be good to think about a platform how to ensure that people stay in contact, share Infos about further actions and thoughts. 
It should definitely give other projects like this, where more people can participate and contribute to a open, democratic, tolerant society in European countries!!! Thank you very much!!! </t>
  </si>
  <si>
    <t>0.993</t>
  </si>
  <si>
    <t>Non binary</t>
  </si>
  <si>
    <t>That so much work still has to be done, and it has to happen in a lot of different areas on a lot of different levels.</t>
  </si>
  <si>
    <t>different area, lot, much work, different level</t>
  </si>
  <si>
    <t>Met a lot of really great and active people from The Netherlands that offer a great community, where there is a lot of possibility for future Collaboration.</t>
  </si>
  <si>
    <t>Not very much</t>
  </si>
  <si>
    <t>Facilitators’ Workshop, Local Workshop led by the facilitators, Social Activities, International Study Visit, International Networking Event in Krakow</t>
  </si>
  <si>
    <t xml:space="preserve">Connecting people. </t>
  </si>
  <si>
    <t>people</t>
  </si>
  <si>
    <t xml:space="preserve">E devoleped contacts for with key persons </t>
  </si>
  <si>
    <t>We are stronger together</t>
  </si>
  <si>
    <t xml:space="preserve">3 actions in a comunity </t>
  </si>
  <si>
    <t>Facilitators’ Workshop, Local Workshop led by the facilitators, Social Activities, International Networking Event in Krakow</t>
  </si>
  <si>
    <t xml:space="preserve">Diversity </t>
  </si>
  <si>
    <t>diversity</t>
  </si>
  <si>
    <t xml:space="preserve">Diálogos Improváveis </t>
  </si>
  <si>
    <t>Through the MURAL project I got a very good holistic understanding of my role I play in promoting diversity, tolerance and inclusion. 
a) Who am I in regards to the topic? (identity)
b) Where do I stand in regards to that topic? (opinions and motivations)
c) What are my options to take action? In what spaces can I act? (actions)
d) Who are my allies? Where can I find them? (communities)</t>
  </si>
  <si>
    <t>good holistic understanding, regard, topic, action, mural project, motivation, diversity, options, inclusion, community</t>
  </si>
  <si>
    <t>I got in contact with local representatives, who where interested to use our social action as a tool to get in touch with their local community, I got in contact with the local community center which can be of use for further action, I got in contact with other active citizens in my neighborhood and city to be able to work together in the future</t>
  </si>
  <si>
    <t>THANK YOU! Life changing project!</t>
  </si>
  <si>
    <t>0.998</t>
  </si>
  <si>
    <t>Local Workshop led by the facilitators, International Networking Event in Krakow</t>
  </si>
  <si>
    <t xml:space="preserve">Feel Support of others and I learned several techniques and methods to propperly work with a Group of diverse people. </t>
  </si>
  <si>
    <t>support of others, diverse people, several techniques, group, methods</t>
  </si>
  <si>
    <t xml:space="preserve">Global home tours </t>
  </si>
  <si>
    <t xml:space="preserve">Deconstruct+ an Organisation is built to change the society so IT cant be a reflectiin of IT. </t>
  </si>
  <si>
    <t>0.72</t>
  </si>
  <si>
    <t>Notecing and Appreciating diversity. Getting out of my bubble.</t>
  </si>
  <si>
    <t>appreciating diversity, notecing, bubble</t>
  </si>
  <si>
    <t>Participating in different social actions from the others.</t>
  </si>
  <si>
    <t>Making the difference needs to start in yourself. So to realize many different perspectives, made me notice that good is relative and what's good for me can be different for others, evan if we all have good will . Thinking different don't have to be thinking against. Everyone is made from their own experience and to accept that is the first step for a healty communication.  I felt super lucky for being able to make the international visits and I loved the experience, but I think their objective should be more clear, because sometimes I felt also a bit lost.. not knowing exacly what was my "place" on them..  I guess if the objective gets more clear this will lead to more dedication and participation. We take it as a chalange and not as a trip. For the one that happened in my country if the Portuguese could be sleeping and having dinner in the same place of the visitors it would create a stronger connection of the participants and this is important to promote understanding. But anyway I loved to be part of this project and this made a difference in my life. I won't forget it. Thank you!</t>
  </si>
  <si>
    <t>0.749</t>
  </si>
  <si>
    <t>International Study Visit, International Networking Event in Krakow</t>
  </si>
  <si>
    <t xml:space="preserve">Open space </t>
  </si>
  <si>
    <t>open space</t>
  </si>
  <si>
    <t>I always try to spread the word and make sure to share all what i learned from MURAL in my Society and we did a small project called Picknick +</t>
  </si>
  <si>
    <t xml:space="preserve">We need more of those projects to learn more and be able to create a better society </t>
  </si>
  <si>
    <t>0.828</t>
  </si>
  <si>
    <t>Xxx</t>
  </si>
  <si>
    <t>xxx</t>
  </si>
  <si>
    <t>That I can make a big difference if I fight for it and that there are so many good people making a difference everywhere. mural was life changing for me.</t>
  </si>
  <si>
    <t>many good people, big difference, life, difference, mural</t>
  </si>
  <si>
    <t>It allowed me to meet some other initiatives going out in the area to whom I reached out for partnerships.</t>
  </si>
  <si>
    <t>Poland</t>
  </si>
  <si>
    <t>Facilitators’ Workshop, Local Workshop led by the facilitators, Social Activities, International Study Visit</t>
  </si>
  <si>
    <t>The best piece was the first events with facilitators and the game “In Portugal school”</t>
  </si>
  <si>
    <t>portugal school, best piece, first events, games, facilitator</t>
  </si>
  <si>
    <t>Contacts with Portugal group, now we have some plays to visit them and make a project together</t>
  </si>
  <si>
    <t>Local Workshop led by the facilitators, Social Activities, International Study Visit</t>
  </si>
  <si>
    <t>A lot of practical knowledge</t>
  </si>
  <si>
    <t>practical knowledge, lot</t>
  </si>
  <si>
    <t>I'm in contact with people from our municipality</t>
  </si>
  <si>
    <t>Thank you, I think it is very important to lead actions like this</t>
  </si>
  <si>
    <t>0.724</t>
  </si>
  <si>
    <t>Facilitators’ Workshop, Local Workshop led by the facilitators, Social Activities</t>
  </si>
  <si>
    <t>Contacts</t>
  </si>
  <si>
    <t>contact</t>
  </si>
  <si>
    <t>I met some new people</t>
  </si>
  <si>
    <t>Exchanging experience</t>
  </si>
  <si>
    <t>I decided to be a volunteer</t>
  </si>
  <si>
    <t>Some schools have learned more about the needs of tolerance</t>
  </si>
  <si>
    <t>0.625</t>
  </si>
  <si>
    <t>Local Workshop led by the facilitators</t>
  </si>
  <si>
    <t>experience</t>
  </si>
  <si>
    <t xml:space="preserve">- </t>
  </si>
  <si>
    <t>Experience</t>
  </si>
  <si>
    <t>None</t>
  </si>
  <si>
    <t>Local Workshop led by the facilitators, Social Activities, International Study Visit, International Networking Event in Krakow, 10 Years Anniversary - Social Action Project Showcase</t>
  </si>
  <si>
    <t>Study visit in Portugal and social action</t>
  </si>
  <si>
    <t>social action, study visit, portugal</t>
  </si>
  <si>
    <t>I launched a project named "From a dream to a fulfillment", which was a vocational guidance point for Ukrainian migrant students. When it comes to new contacts, I got to know many educators and social activists in my local community as well as in other countries.</t>
  </si>
  <si>
    <t>Wonderful project - we need more initiatives of this kind in our country! Respect to all who contributed to arranging and administering it!</t>
  </si>
  <si>
    <t>Social Activities</t>
  </si>
  <si>
    <t>-</t>
  </si>
  <si>
    <t>0.778</t>
  </si>
  <si>
    <t>Study visits and possibility to observe other people in action</t>
  </si>
  <si>
    <t>study visit, people, action, possibility</t>
  </si>
  <si>
    <t>Not at all</t>
  </si>
  <si>
    <t>I took part at multicultural picnic in Cracow</t>
  </si>
  <si>
    <t>I undrerstood better how people feel, when they are excluded from community. I found out more about refuges and minorities people.</t>
  </si>
  <si>
    <t>0.763</t>
  </si>
  <si>
    <t xml:space="preserve">Zrozumienie i docenienie różnorodności. Informowanie i propagowanie włączenia społecznego i przeciwdziałania dyskryminacji oraz zachęcanie do podejmowania działań w tym zakresie.  </t>
  </si>
  <si>
    <t>propagowanie włączenia społecznego, oraz zachęcanie, tym zakresie, przeciwdziałania dyskryminacji, zrozumienie, podejmowania, informowanie, różnorodności</t>
  </si>
  <si>
    <t xml:space="preserve">Preparation of a field game aimed at the integration of the school community. </t>
  </si>
  <si>
    <t xml:space="preserve">Any comment/message/lesson learned. Understanding and appreciating diversity. Learning new skills and tools that I can use to promote social inclusion or combat discrimination.
</t>
  </si>
  <si>
    <t>0.965</t>
  </si>
  <si>
    <t>Not very useful</t>
  </si>
  <si>
    <t xml:space="preserve">During MURAL Project I've learned that the most important thing is to learn about each other. </t>
  </si>
  <si>
    <t>important things, mural project</t>
  </si>
  <si>
    <t xml:space="preserve">I've connected with people from six countries with the artistic background and we are planing to do a social action involving theater and social media to increase people's empathy  and diversity awareness in our communities. </t>
  </si>
  <si>
    <t>Local Workshop led by the facilitators, Social Activities</t>
  </si>
  <si>
    <t>workshops and joint projects</t>
  </si>
  <si>
    <t>joint project, workshop</t>
  </si>
  <si>
    <t>workshops for teachers and students and a picnic for parents</t>
  </si>
  <si>
    <t>thank you very much for the chance to participate in the project</t>
  </si>
  <si>
    <t>0.962</t>
  </si>
  <si>
    <t>Feeling empowered and supported</t>
  </si>
  <si>
    <t>advocacy for inclusion and countering discrimination</t>
  </si>
  <si>
    <t xml:space="preserve">Meeting people from different backgrounds, seeing things in other persectives. </t>
  </si>
  <si>
    <t xml:space="preserve">No </t>
  </si>
  <si>
    <t>different background, things, persectives, people</t>
  </si>
  <si>
    <t>International Week in primary school, diveristy ethics classes</t>
  </si>
  <si>
    <t xml:space="preserve">Understanding and appreciating diversity </t>
  </si>
  <si>
    <t>cooperation with partners during my projects</t>
  </si>
  <si>
    <t>diversity, understanding</t>
  </si>
  <si>
    <t>a</t>
  </si>
  <si>
    <t>Tolerance</t>
  </si>
  <si>
    <t>tolerance</t>
  </si>
  <si>
    <t>workshops about LGBT+ in Krakow, then I've learned about what is intersex and that we have around 20 biological sexes (different combination oof chromosomes)</t>
  </si>
  <si>
    <t>different combination, biological sex, oof chromosome, lgbt+, krakow, workshop</t>
  </si>
  <si>
    <t xml:space="preserve">better contact with municipality and local teachers and </t>
  </si>
  <si>
    <t>it was great, I hope there will be secind edition!</t>
  </si>
  <si>
    <t>0.972</t>
  </si>
  <si>
    <t>Wymiana doświadczeń osób z różnych stron świata.</t>
  </si>
  <si>
    <t>różnych stron świata, wymiana, osób</t>
  </si>
  <si>
    <t>Konferencja Międzynarodowa dla Nauczycieli Gdańskich Szkół Podstawowych</t>
  </si>
  <si>
    <t>"O wartości ludzkiego życia  decyduje to, ile daliśmy  z siebie innym i jak wpłynęliśmy na to, aby świat i życie ludzi stało się lepsze."</t>
  </si>
  <si>
    <t>0.675</t>
  </si>
  <si>
    <t>social action</t>
  </si>
  <si>
    <t>partnership with ZUSTRICZ</t>
  </si>
  <si>
    <t>Prefer not to specify</t>
  </si>
  <si>
    <t>Facilitators’ Workshop</t>
  </si>
  <si>
    <t>—</t>
  </si>
  <si>
    <t>uczenie się nowych umiejętności</t>
  </si>
  <si>
    <t>uczenie się, umiejętności</t>
  </si>
  <si>
    <t>Przekazałam wiele informacji z zajęć do swojej szkoły i Rady dzielnicy</t>
  </si>
  <si>
    <t>tolerancja</t>
  </si>
  <si>
    <t>0.746</t>
  </si>
  <si>
    <t>Being part of a new movement</t>
  </si>
  <si>
    <t>Started writing for a local magazine about social actions in my quarter</t>
  </si>
  <si>
    <t>I met people with whom I implemented new projects. I could look for support</t>
  </si>
  <si>
    <t>Social Activities, International Study Visit</t>
  </si>
  <si>
    <t>Talk</t>
  </si>
  <si>
    <t>new movement, part</t>
  </si>
  <si>
    <t>..</t>
  </si>
  <si>
    <t>I feel brave and encouraged</t>
  </si>
  <si>
    <t xml:space="preserve">We got in contact with social offices and open doors </t>
  </si>
  <si>
    <t xml:space="preserve">MURAL made me strong and gave me a better view to a lot of things. Thank you so much! </t>
  </si>
  <si>
    <t>0.994</t>
  </si>
  <si>
    <t>Facilitators’ Workshop, International Study Visit</t>
  </si>
  <si>
    <t>Extended network</t>
  </si>
  <si>
    <t>Local Workshop led by the facilitators, International Study Visit</t>
  </si>
  <si>
    <t xml:space="preserve">together we can make a real difference </t>
  </si>
  <si>
    <t>real difference</t>
  </si>
  <si>
    <t>no</t>
  </si>
  <si>
    <t>If society was like the MURAL participants, the world would be a better place</t>
  </si>
  <si>
    <t>mural participants, better place, society, world</t>
  </si>
  <si>
    <t>I don't understand this question. Is it related to what I've done to develop new contacts? I participated in the MURAL events and also in SwaF events, such as the "Stammtisch"</t>
  </si>
  <si>
    <t>The degree of tolerance and inclusion within SwaF is already quite high and that's why I think it didn't increase so much. Nevertheless, I still think that MURAL is a great project and should be applied to society as a whole.</t>
  </si>
  <si>
    <t>0.98</t>
  </si>
  <si>
    <t xml:space="preserve">See that there are so many people with the same goals and  a lot of energy and if we get together that even more energy comes out! 
</t>
  </si>
  <si>
    <t>lot of energy, many people, goal, energy</t>
  </si>
  <si>
    <t>the first social action in my comunity was about the tolerance against other religions. we talked about it in a circle and exchanged opinions and felelings. in this context I met a lot of new people I haven't known before.</t>
  </si>
  <si>
    <t>I had a chance to meet a lot of people who think in the same way. I had an opportunity to get   a lot of experience. Now I am very motivated to further acitivties.</t>
  </si>
  <si>
    <t>lot of people, lot of experience, chance, way, acitivties, opportunities</t>
  </si>
  <si>
    <t xml:space="preserve">
multimedia devices</t>
  </si>
  <si>
    <t>multimedia device</t>
  </si>
  <si>
    <t>organized NAWRUZ, I made a movie</t>
  </si>
  <si>
    <t>thanks a lot</t>
  </si>
  <si>
    <t>0.678</t>
  </si>
  <si>
    <t>Meetings with interesting people</t>
  </si>
  <si>
    <t>interesting people, meeting</t>
  </si>
  <si>
    <t>Forbearance for others</t>
  </si>
  <si>
    <t>Be open to people of other nationalities</t>
  </si>
  <si>
    <t>0.401</t>
  </si>
  <si>
    <t>Understanding</t>
  </si>
  <si>
    <t>Training for teachers to feel like a child who comes to school as a foreigner.</t>
  </si>
  <si>
    <t>Thank you for everything.</t>
  </si>
  <si>
    <t>0.927</t>
  </si>
  <si>
    <t>Greece</t>
  </si>
  <si>
    <t>.</t>
  </si>
  <si>
    <t>understanding</t>
  </si>
  <si>
    <t>A joint social project with one of the organizations known at the MURAL training.</t>
  </si>
  <si>
    <t>Sharing is caring</t>
  </si>
  <si>
    <t>Monthly meetings</t>
  </si>
  <si>
    <t>sharing</t>
  </si>
  <si>
    <t xml:space="preserve">I learn to create a good environment to communication. and most of all, i start believing than small action can make big changes. </t>
  </si>
  <si>
    <t>Nothing, but I will for certain.</t>
  </si>
  <si>
    <t>Tank you for this expiriens</t>
  </si>
  <si>
    <t>0.737</t>
  </si>
  <si>
    <t>good environment, small action, big change, communications</t>
  </si>
  <si>
    <t>X</t>
  </si>
  <si>
    <t>I am still very confused how the facilitator Training and the Last Event in Krakow weren't sensitive towards discrimination, Personal spaces and reproduction of stereotypes and gender identities. I think in contexts like this and were it is about Respect und Tolerance - there has to be more awareness. There should also be spaces, a Person where people could Go to. Acting against racism means to Accept that we all are racist because we grew Up in a racist society - therefore the Chancen of racism Happening in those Events are high. And should therefore be taken Care of.</t>
  </si>
  <si>
    <t>0.505</t>
  </si>
  <si>
    <t>My abilities in leading a group and support kn learning processes</t>
  </si>
  <si>
    <t>learning process, group, ability, support</t>
  </si>
  <si>
    <t>Contact with coordination of social housing in Mülheim</t>
  </si>
  <si>
    <t>Getting to know the Active Citizenship toolkit</t>
  </si>
  <si>
    <t>active citizenship toolkit</t>
  </si>
  <si>
    <t>not implemented any activity yet but exchanged ideas</t>
  </si>
  <si>
    <t>I have met people who are working at institutions that promote peace and race against discrimination. I also participated at events that these institutions organised at my home country.</t>
  </si>
  <si>
    <t>Not only accepting, but also loving differences and diversity</t>
  </si>
  <si>
    <t>difference, diversity</t>
  </si>
  <si>
    <t>A workshop in the university about stereotypes, with a combination of theory and exercises.</t>
  </si>
  <si>
    <t>I feel that I am not alone.</t>
  </si>
  <si>
    <t>0.411</t>
  </si>
  <si>
    <t>manager of MURAL in Greece_Hellenic Platform for Development</t>
  </si>
  <si>
    <t>Safe and brave space for expression</t>
  </si>
  <si>
    <t>brave space, expression</t>
  </si>
  <si>
    <t>partnership with Jewish and Muslim Community and Municipality of Athens</t>
  </si>
  <si>
    <t>Networking</t>
  </si>
  <si>
    <t xml:space="preserve">international networking </t>
  </si>
  <si>
    <t>international networking</t>
  </si>
  <si>
    <t>meetings, social activities with participants of Mural,</t>
  </si>
  <si>
    <t>It was very useful and wonderful experience ! Thank. You!</t>
  </si>
  <si>
    <t>1</t>
  </si>
  <si>
    <t>Religion tolerance</t>
  </si>
  <si>
    <t>religion tolerance</t>
  </si>
  <si>
    <t>There should be an amount provided for the participants carry out their action. If it is not possible, the participants should be advised during the workshops, that their actions have to be carried out without money, or with some conditions (specified).</t>
  </si>
  <si>
    <t>0.523</t>
  </si>
  <si>
    <t>The sharing moments and network.</t>
  </si>
  <si>
    <t>sharing moment, network</t>
  </si>
  <si>
    <t>Invited MURAL participants to take part as members at the local action in my community.</t>
  </si>
  <si>
    <t>Evaluation from 1-10 about different activities from MURAL project is mandatory and don't give us the option of do not evaluate, having into consideration that we don't took part in all of them. (I evaluated 1 at the ones that i didn't take part. Please delete it. Thank you for the learning opportunity!)</t>
  </si>
  <si>
    <t>0.804</t>
  </si>
  <si>
    <t xml:space="preserve">To listen carefully other people. </t>
  </si>
  <si>
    <t>Yes I did! Though the MURAL project and ISV where I went with other people from Poland that I didn't have chance to meet during local workshop I've attended, I made a new connections that I've used during my social actions. I've invited there two ladies from local NGO for multicultural picnic which I've organized with my collague.</t>
  </si>
  <si>
    <t xml:space="preserve">I'm really amazed by the organization and design of whole MURAL project. I think it was one of the gretes and powerful experience that I had chance to experience. Everything was so useful and the opportunity of meeting other people from different countries who have the same goals was extraordinary and priceless opportunity. </t>
  </si>
  <si>
    <t>Facilitators’ Workshop, Local Workshop led by the facilitators</t>
  </si>
  <si>
    <t>The exchanging of views and learning to communicate with more confidence.</t>
  </si>
  <si>
    <t>confidence, view</t>
  </si>
  <si>
    <t>Support and visit kids refugess, by collecting toys and school equipment for a local kindengarden</t>
  </si>
  <si>
    <t>Facilitators where very bad. It was out of topic. We were playing kindergarten games and we did not do what they have told us</t>
  </si>
  <si>
    <t>kindergarten games, topic, facilitator</t>
  </si>
  <si>
    <t>Very bad workshop ! 
and that's what most of the participants said at that time.</t>
  </si>
  <si>
    <t>0.877</t>
  </si>
  <si>
    <t xml:space="preserve">Spoke  with my new friends </t>
  </si>
  <si>
    <t xml:space="preserve">I organized a multi-cultural tournament for Korfball (an exciting team game for both two genders) </t>
  </si>
  <si>
    <t xml:space="preserve">Most of us didn't have the opportunity to take part in activities held in other countries although we have expressed our willing to participate in order to accomplish Mural's goals. </t>
  </si>
  <si>
    <t>0.478</t>
  </si>
  <si>
    <t>The idea that a minority can actually have an impact in the society</t>
  </si>
  <si>
    <t>impact, society, ideas, minority</t>
  </si>
  <si>
    <t>I didn't in my community, but I feel lucky having met all those people with these incredible stories</t>
  </si>
  <si>
    <t>How to build a community and respect others</t>
  </si>
  <si>
    <t>respect others, community</t>
  </si>
  <si>
    <t xml:space="preserve">I din't have the time to organize my action in my community </t>
  </si>
  <si>
    <t>We are sooo...very different that the only way to go forward is working on what we have in common.</t>
  </si>
  <si>
    <t>way</t>
  </si>
  <si>
    <t>Met local politicians and fostered relations with ngos.</t>
  </si>
  <si>
    <t>The different methodologies to facilitate sessions.</t>
  </si>
  <si>
    <t>different methodology, session</t>
  </si>
  <si>
    <t xml:space="preserve">I supported a participant in her social action for the Dutch national Student Union. We ran a workshop that is part of the Active Citizens methodology there to facilitate awareness regarding power relations and that impact for student success in Higher Education. </t>
  </si>
  <si>
    <t xml:space="preserve">That there are so many great initiatives already! </t>
  </si>
  <si>
    <t>many great initiative</t>
  </si>
  <si>
    <t xml:space="preserve">I have connected with other intitiatives in other cities </t>
  </si>
  <si>
    <t>The activities in the Active Citizens toolkit and learning from other facilitators</t>
  </si>
  <si>
    <t>active citizens toolkit, activities, facilitator</t>
  </si>
  <si>
    <t>Through the local workshops we have identified a lot of people we have now added to our database of facilitators and experts in their field</t>
  </si>
  <si>
    <t>Inclusion means different things in different contexts, always take into account the demographic composition of your community and work from there.</t>
  </si>
  <si>
    <t>0.566</t>
  </si>
  <si>
    <t>Meeting new people eager to accomplish the same goals as myself</t>
  </si>
  <si>
    <t>new people, goal</t>
  </si>
  <si>
    <t>The journey was really important in a personal and sentimental level even though I did nkt have the chance/time to do some practical things. The most important thing for me was the creation of new friendships and the bond that was being made between the people I met through all this procedure which hopefully lead to many productine actions in the future.</t>
  </si>
  <si>
    <t>To my mind, the most important piece of knowledge I aquired in the MURAL Project concerns how (greek) female muslims embrace their obligation/duty/right to wear hijab...</t>
  </si>
  <si>
    <t>piece of knowledge, female muslim, important piece, mural project, duty, rights, mind, hijab, obligation</t>
  </si>
  <si>
    <t>I made attempts to coordinate a workshop during which people of different (non-)religious beliefs would share mostly negative incidents they have experienced due to those beliefs (discrimination). My intention was for the team to investigate alternative ways of handling this kind of incidents in a non-violent manner. Unfortunately the workshop I dreamed of never took place due to zero participation.</t>
  </si>
  <si>
    <t>What I enjoyed the most during the MURAL Project was socialising with all those interesting and passionate participants and facilitators!</t>
  </si>
  <si>
    <t>0.918</t>
  </si>
  <si>
    <t>Mostly particpant, but I also facilitated the Creative Reflection workshop together with another participant-facilitator.</t>
  </si>
  <si>
    <t>I realised that I didn't know a thing about East-Europe. For example, Poland has no colonial background, yet the current political climate caused me to nót take an Uber on my own. This is because I am a person of color, with black curls and tattoos. I also got the back of my head shaved, which can be seen as 'a sign of queerness'.
Next to this, I discovered numerous ways to encounter racism and discrimination, for I've been exposed to a variety of social actions not only in the Netherlands, but also during the ISV in Cologne and the IPNE in Poland. 
In conlusion: I've learned that when one is active in this 'field', it's all about navigating through the system, without selling out!</t>
  </si>
  <si>
    <t>sign of queerness, current political climate, person of color, black curl, social action, poland, colonial background, numerous way, uber, europe</t>
  </si>
  <si>
    <t>I now have a bigger, international professional network. There is an actual MURAL-community, you could say.</t>
  </si>
  <si>
    <t>Inspiring by meeting with different ethic minorities and learning their own story</t>
  </si>
  <si>
    <t>Talking about future cooperational projects</t>
  </si>
  <si>
    <t>Every participant country has got its own minority groups I never thought about their existence. It was a very interesting experience to take part in Mural. A big thank you to Christina and all.</t>
  </si>
  <si>
    <t>I met people who could support my activities</t>
  </si>
  <si>
    <t>different ethics minority, story</t>
  </si>
  <si>
    <t xml:space="preserve">I participated in the social actions of the people in the community. </t>
  </si>
  <si>
    <t>Stakeholder</t>
  </si>
  <si>
    <t>UK</t>
  </si>
  <si>
    <t>Dialogue</t>
  </si>
  <si>
    <t>dialogue</t>
  </si>
  <si>
    <t>Working on disseminating part of MURAl in a local authority setting</t>
  </si>
  <si>
    <t xml:space="preserve">Closing event has not taken place yet in the UK, </t>
  </si>
  <si>
    <t>0.729</t>
  </si>
  <si>
    <t>learning about antisemism</t>
  </si>
  <si>
    <t>antisemism</t>
  </si>
  <si>
    <t>take part in new initiatives in the community</t>
  </si>
  <si>
    <t>not to be judgemental</t>
  </si>
  <si>
    <t>0.798</t>
  </si>
  <si>
    <t>learning</t>
  </si>
  <si>
    <t>members of parliament</t>
  </si>
  <si>
    <t>lobby parliamentarians on discrimination and religious hatred</t>
  </si>
  <si>
    <t>an important project at a very critical time in the UK</t>
  </si>
  <si>
    <t>0.799</t>
  </si>
  <si>
    <t xml:space="preserve">Networking and learning about other communities </t>
  </si>
  <si>
    <t>networking, community</t>
  </si>
  <si>
    <t>Working with other communities to challenge hatred</t>
  </si>
  <si>
    <t>Look forward to keeping this journey a part of my life</t>
  </si>
  <si>
    <t>0.969</t>
  </si>
  <si>
    <t>lobbying and advocacy</t>
  </si>
  <si>
    <t>lobbying, advocacy</t>
  </si>
  <si>
    <t>organising an event with my local MP to raise community concerns around racism</t>
  </si>
  <si>
    <t>I now have a more honed sense of commonality within diversity.</t>
  </si>
  <si>
    <t>I have volunteered to work with refugees in Mytilene, Lesvos</t>
  </si>
  <si>
    <t>Our community, some members of which are staunchly 'anti', needs subtle yet constant exposure to the similarities we all have with those who are different than we are.</t>
  </si>
  <si>
    <t>Probablility</t>
  </si>
  <si>
    <t>Column1</t>
  </si>
  <si>
    <t>Project Activities</t>
  </si>
  <si>
    <t xml:space="preserve">Learning Journal </t>
  </si>
  <si>
    <t>Social Action</t>
  </si>
  <si>
    <t>Community</t>
  </si>
  <si>
    <t>Overall</t>
  </si>
  <si>
    <t>Learning</t>
  </si>
  <si>
    <t>age</t>
  </si>
  <si>
    <t>gender</t>
  </si>
  <si>
    <t>role</t>
  </si>
  <si>
    <t>country</t>
  </si>
  <si>
    <t>minority</t>
  </si>
  <si>
    <t>disability</t>
  </si>
  <si>
    <t>activities</t>
  </si>
  <si>
    <t>Local Workshop</t>
  </si>
  <si>
    <t>Other local Activities</t>
  </si>
  <si>
    <t>Social action</t>
  </si>
  <si>
    <t>International Study Visit in Portugal</t>
  </si>
  <si>
    <t>International Study Visit in Greece</t>
  </si>
  <si>
    <t>International Study Visit in Poland</t>
  </si>
  <si>
    <t>International Study Visit in Netherlands</t>
  </si>
  <si>
    <t>International study visit in UK</t>
  </si>
  <si>
    <t>International study visit in Germany</t>
  </si>
  <si>
    <t>International Networking Event in Poland</t>
  </si>
  <si>
    <t>Closing event</t>
  </si>
  <si>
    <t>(All)</t>
  </si>
  <si>
    <t>Row Labels</t>
  </si>
  <si>
    <t>Grand Total</t>
  </si>
  <si>
    <t>Column Labels</t>
  </si>
  <si>
    <t>Learning new skills and tools I can use to promote inclusion or tackle discrimination</t>
  </si>
  <si>
    <t xml:space="preserve">How useful is a learning journal </t>
  </si>
  <si>
    <t>Completed learning journal</t>
  </si>
  <si>
    <t>Average of Local Workshop</t>
  </si>
  <si>
    <t>Average of Closing event</t>
  </si>
  <si>
    <t>Average of Social action</t>
  </si>
  <si>
    <t>Average of Other local Activities</t>
  </si>
  <si>
    <t>International Study Visit  Overall</t>
  </si>
  <si>
    <t>Average of International Study Visit  Overall</t>
  </si>
  <si>
    <t>Average of International Study Visit in Portugal</t>
  </si>
  <si>
    <t>Average of International study visit in Germany</t>
  </si>
  <si>
    <t>Average of International study visit in UK</t>
  </si>
  <si>
    <t>Average of International Study Visit in Greece</t>
  </si>
  <si>
    <t>Average of International Study Visit in Poland</t>
  </si>
  <si>
    <t>Average of International Study Visit in Netherlands</t>
  </si>
  <si>
    <t>Closing events</t>
  </si>
  <si>
    <t>Study Visits</t>
  </si>
  <si>
    <t>Local Activities</t>
  </si>
  <si>
    <t>Social actions</t>
  </si>
  <si>
    <t>Local Workshops</t>
  </si>
  <si>
    <t>Netherlands</t>
  </si>
  <si>
    <t xml:space="preserve"> Germany</t>
  </si>
  <si>
    <t xml:space="preserve">Count of How useful is a learning journal </t>
  </si>
  <si>
    <t>Count of Completed learning journal</t>
  </si>
  <si>
    <t xml:space="preserve">Part of social actions in your community? </t>
  </si>
  <si>
    <t>Rating Social Actions</t>
  </si>
  <si>
    <t>Count of Rating Social Actions</t>
  </si>
  <si>
    <t xml:space="preserve">Count of Part of social actions in your community? </t>
  </si>
  <si>
    <t>Developed relationships in community?</t>
  </si>
  <si>
    <t>Rating of community development</t>
  </si>
  <si>
    <t>Count of Rating of community development</t>
  </si>
  <si>
    <t>Count of Developed relationships in community?</t>
  </si>
  <si>
    <t>Count of Sentiment analysis</t>
  </si>
  <si>
    <t>Count of gender</t>
  </si>
  <si>
    <t>Count of age</t>
  </si>
  <si>
    <t>Status</t>
  </si>
  <si>
    <t>Learning journals</t>
  </si>
  <si>
    <t>Social media campaigns and communications reach</t>
  </si>
  <si>
    <t>Analogue organizations to our partners</t>
  </si>
  <si>
    <t>Achieved/Target</t>
  </si>
  <si>
    <t>Understanding and appreciating diversity</t>
  </si>
  <si>
    <t>Communicating and advocacy for inclusion and countering discrimination</t>
  </si>
  <si>
    <t>Participating actively in international events</t>
  </si>
  <si>
    <t>Feeling motivated and inspired to do more in the future</t>
  </si>
  <si>
    <t xml:space="preserve">Achieve learning needs  </t>
  </si>
  <si>
    <t xml:space="preserve">Count of Achieve learning needs  </t>
  </si>
  <si>
    <t>Feeling motivated and inspired to do more in future</t>
  </si>
  <si>
    <t>Participating actively in international event</t>
  </si>
  <si>
    <t xml:space="preserve"> Feeling empowered &amp; supported</t>
  </si>
  <si>
    <t>Communicating and advocacy for inclusion &amp; countering discrimination</t>
  </si>
  <si>
    <t>Learning new skills and tools to promote inclusion or tackle discrimination</t>
  </si>
  <si>
    <t>Understanding &amp; appreciating diversity</t>
  </si>
  <si>
    <t>Carrying out social action</t>
  </si>
  <si>
    <t>Representatives of Partner Organizations</t>
  </si>
  <si>
    <t>Partner Data</t>
  </si>
  <si>
    <t xml:space="preserve">Master IPTT - Summarised Partner Data </t>
  </si>
  <si>
    <t>CONTENT of ANNEX 1</t>
  </si>
  <si>
    <t>Individual Partner IPTT - Kraków City Council</t>
  </si>
  <si>
    <t>Individual Partner IPTT - Faith Matters</t>
  </si>
  <si>
    <t>Individual Partner IPTT - High Commission for Migration</t>
  </si>
  <si>
    <t>Individual Partner IPTT - Hellenic Platform for Development</t>
  </si>
  <si>
    <t xml:space="preserve">Individual Partner IPTT - ECHO Foundation </t>
  </si>
  <si>
    <t>Individual Partner IPTT - Transfer E.V.</t>
  </si>
  <si>
    <t>Survey for Participants - Dataset</t>
  </si>
  <si>
    <t>Key Informant Interviews with the partner’s organizations - Dataset</t>
  </si>
  <si>
    <t>Evaluation Tools Data</t>
  </si>
  <si>
    <t>Charts Data</t>
  </si>
  <si>
    <t>Figure 1 Overall Analysis of Participant's Sentiment about MURAL Project</t>
  </si>
  <si>
    <t>Figure 2 Additional Background Information on Facilitators</t>
  </si>
  <si>
    <t>Figure 3 Additional Background Information on Participants</t>
  </si>
  <si>
    <t>Figure 4 Perceived Benefits of Major Activities in MURAL by Participants and Evaluation of International Study Visits</t>
  </si>
  <si>
    <t>Figure 5 Participation in Social Actions and Perceived Importance of Social Action Projects</t>
  </si>
  <si>
    <t>Figure 6 Completion of Learning Journey Diaries and Perceived Importance of the Tools</t>
  </si>
  <si>
    <t>Figure 7 Impact of Learning and Learning Outcomes in MURAL Project for Participants</t>
  </si>
  <si>
    <t>Figure 8 Comparison between Average Grades Provided by Participant and Representatives of Partner Organizations on Learning Outcomes</t>
  </si>
  <si>
    <t xml:space="preserve">Table 1 – Overall Gender Breakdown of Survey Respondents </t>
  </si>
  <si>
    <t>Table 2 – Overall Age Breakdown of Survey Respondents</t>
  </si>
  <si>
    <t>Table 3 – Average Survey Respondent Grade on Main MURAL Project Activities (1-10 Scale)</t>
  </si>
  <si>
    <t>Table 4 – Average Survey Respondent Grade on International Study Visits (1-10 Scale)</t>
  </si>
  <si>
    <t>Table 5 –Participant’s Responses on Usefulness of Learning Journey Diary Tool</t>
  </si>
  <si>
    <t>Table 6 –Participant’s Responses on Completing Learning Journey Diaries</t>
  </si>
  <si>
    <t>Table 7 –Participant’s Responses on Contribution of Social Action Projects to MURAL Goals</t>
  </si>
  <si>
    <t>Table 8 –Participant’s Included in Social Action Projects</t>
  </si>
  <si>
    <t>Table 9 – Participants overall sentiment in open responses toward MURAL Project</t>
  </si>
  <si>
    <t>Table 10 – Participants Average Grade on Learning Outcomes of MURAL Project</t>
  </si>
  <si>
    <t>Table Data</t>
  </si>
  <si>
    <t>1 Understanding and appreciating diversity</t>
  </si>
  <si>
    <t>2 Learning new skills and tools I can use to promote inclusion or tackle discrimination</t>
  </si>
  <si>
    <t>Objective 1 Overall Achievement</t>
  </si>
  <si>
    <t>Objective 2 Overall Achievement</t>
  </si>
  <si>
    <t>Objective 3 Overall Achievement</t>
  </si>
  <si>
    <t xml:space="preserve">Achievement of Objective 1 Overall </t>
  </si>
  <si>
    <t xml:space="preserve">Achievement of Objective 2 Overall </t>
  </si>
  <si>
    <t xml:space="preserve"> Achievement of Objective 3 Overall</t>
  </si>
  <si>
    <t xml:space="preserve">Objective 1 </t>
  </si>
  <si>
    <t>Objective 2</t>
  </si>
  <si>
    <t>Objective 3</t>
  </si>
  <si>
    <t>3 Carrying out social actions</t>
  </si>
  <si>
    <t>4 Communicating and advocacy for inclusion and countering discrimination</t>
  </si>
  <si>
    <t>5 Feeling empowered and supported</t>
  </si>
  <si>
    <t>6 Participating actively in international events</t>
  </si>
  <si>
    <t>7 Feeling motivated and inspired to do more in the future</t>
  </si>
  <si>
    <t xml:space="preserve">Objective 2 </t>
  </si>
  <si>
    <t xml:space="preserve">Objective 3 </t>
  </si>
  <si>
    <t xml:space="preserve"> Carrying out social actions</t>
  </si>
  <si>
    <t>35 completed social actions surveys. Some of the participants implemented more than once.</t>
  </si>
  <si>
    <t>As Hellenic Platform for Development we kept close contact with our member organizations securing places 2for their members at the workshops, informing them through emails, direct communication and at the two national committe meetings, about the progress of MURAL and asking them to provide the participants capacity building for their social actions (NAME ORGANIZATIONS: Actionaid Hellas, EEDDA, Fair Trade Hellas, HANDICAP CARE HELLAS, KMOP, Equal Society Athens, Dromoi tis Elias, SEP, World Pharmacists, AIESEC Greece, Lalibela, Positive Voice, Kentro Zois, Caritas hellas, Organization Earth, Praksis, Unesco Youth Club of Thessaloniki, World without wars and violence). Also, we engaged closely with the Muslim Association of Greece and the Israeli Community of Athens and we included members of their community to our local workshops. The Israeli Community was also part of the VIDEO of the ISV workshop as they hosted a tour guidance at the Holocaust Monument of Athens. As for the participants of the workshops, 30 of them have been students at 11 different Universities in Greece (NAMES: AUEB, Aristotle University of Thessaloniki, Aegean University, Piraeus University, Panteio, National Technical Uni. of Athens, UoA (National Kapodistrian University of Athens), Democritus University of Thrace, University of Macedonia, Agricultural University of Athens, University of Western Macedonia). 10 participants have been working as educators at 10 different public schools in Greece (indicated cities: Patra, Athens, Thessaloniki, Thrace, Alexandroupolis). People resprentating the following unions and groups participated as well: Playing for Equality, Africal Union of Women, Migrants Council of Greece, Afghan Union of Greece, This is not a feminist project, Smallvile project. And lastsly, people who have been working in NGOs -not members of our Platform- attended the local workshops as participants (NAMES: UN SDSN Greece, SCI Hellas, UN MIGRATION AGENCY, AMNESTY INTERNATIONAL of Athens, ARSIS, Public Defenders Office, Metadrasi, Antigoni, SAFIA, SOLOMON). We also, engaged with 5 academics named: Prof. Iasonas Zarikos, Prof. Maria Kavala, Prof. Alex. Sakellariou, Prof. K.Tsitselikis, Dr. Alexandra Patrikiou. In our effort to engage with the Municipality of Athens we worked with the ex Vice Mayor for the Migrants and Refugees affairs Mr. Lefteris Papagiannakis. 
Further with the Foundation Latsis and the German Embassy in Athens. Also, Pressenza, the international news magazine for peace and human rights. Also with the Social policy magazine. And Portokali radio. Activists like Marianella Kloka, Nikos Stergiou and Evita Paraskevopoulou were part of our workshops sharing their experience with the participants. 
Also at the ISV we included the activist theatrical gourp called ''Coexistence'' and the Myrtillo that emplyes disabled people. https://www.myrtillocafe.gr/</t>
  </si>
  <si>
    <t xml:space="preserve">During the project we engaged with five (5) academia to work with us and the MURAL community in Greece. So the three of them were part of the first workshop in which they presented the topics of antisemitism, islamophobia and racism in Greece. The other two had the same role at the second workshop, giving presentations at the welcoming day. They all belong in different Universities, except of the fifth that works at the Jewish museum of Athens, and they all had, voluntereeingly, a supervosiry and advosiry role to the participants while they were implementing their social actions. Also, at the ISV in Athens we collaborated with the Vice Mayor of Athens of the Migrant and Refugees afairs, Mr. Lefteris Papagiannakis. Lastly, the two wide known NGOs, Praksis and World without Wars and Violence, that are members of the Hellenic Platform for Development network, worked closely with us and their representatives, Mrs. M.Kloka and Mr.N. Stergiou helped us share the vision of MURAL. Both participated at the 2d local workshop, implemented a social action and were present during the ISV. Mr.Stergiou gave a speech at the INE in Krakow, talking about racism and intolernat nowadays in Greece and how civil society tries to overcome this social crisis. </t>
  </si>
  <si>
    <t>   Myself and the 2 facilitators have taken part in the IFDE</t>
  </si>
  <si>
    <t>We worked with 5 types of communities: Muslim Communities, Jewish Comunities, LGBT communities and the wider society and across different regions, Lonodn, and North East and North West. We have also worked with policy makers, local authorty members, hate crime coordinators, police forces and hate crime agencies.</t>
  </si>
  <si>
    <t>While we have delivered 7 social action projects, there were 40 individuals that lead on these SAPS. There are further 5 SAPS that have been created, hoping for them to be launched in 2020 as they require some funding behind them.</t>
  </si>
  <si>
    <t>Learning journey feedback has been collected at each session at the end of the day, thsese rae captured in our workshops notes, we also have asked a few participants to write a 2-pager about their learming journey to publish at the end of the project, we are expecting 10 of those to be published. While we have not collated 60 journals, we have feedback notes from particiants that we would be more ahn happy to share, the tally of which comes to around 44</t>
  </si>
  <si>
    <t>Faith -based communities: 3 Rabbis, 3 Imams, 2 priests. Jewish congregatuons, ,uslim congregations, sikh and hindu congregations. Some of the dissemination messages aroudn MURAL tookmplace in 3 different languages, English, Arabic and Urdu., dpending on the audience we are speaking to at the different events we had.</t>
  </si>
  <si>
    <t>while 300 peole would have direxctly been linked to the SAPS, the negagem,ent and dissemination of SAPs took a wider range of involvement reaching ot over 3000 individuals.</t>
  </si>
  <si>
    <t>young people, social med</t>
  </si>
  <si>
    <t>while the direct reach via social media was a few thousands, the events and communication on SAPs have reached the total listed here.</t>
  </si>
  <si>
    <t>The organisation has different MOUs in place with different partner agencies where on the back of these MOUs in place, information around MURAl could be disseminated. No specific MOU has bene put in place for MUTRAL.</t>
  </si>
  <si>
    <t>Not sure what the reference is in here to?</t>
  </si>
  <si>
    <t>We had 3 facilitators and 1 staff member trained in Active Citizens Methodology. Each Local workshop was facilitated by 2 facilitators and the staff member.</t>
  </si>
  <si>
    <t>MURAL Initiatives have been advertised in ACM Facebook and PE Facebook and MURAL videos are advertised in ACM Youtube (24526 people reached) plus TV National program "Fé dos Homens" (22.000 viewers)</t>
  </si>
  <si>
    <t xml:space="preserve">On the 27th May, a national TV program covered a MURAL social action, organized by one of the MURAL participants. The TV show had 22000 viewers.   </t>
  </si>
  <si>
    <t>British Council MURAL audience reach</t>
  </si>
  <si>
    <t>Summary of all the worksheets</t>
  </si>
  <si>
    <t>Website</t>
  </si>
  <si>
    <t>Facebook</t>
  </si>
  <si>
    <t>Instagram</t>
  </si>
  <si>
    <t>Sysomos</t>
  </si>
  <si>
    <t>Publication</t>
  </si>
  <si>
    <t>YouTube</t>
  </si>
  <si>
    <t>Broadcast</t>
  </si>
  <si>
    <t>Total</t>
  </si>
  <si>
    <t>Achieved</t>
  </si>
  <si>
    <t>Not Achieved</t>
  </si>
  <si>
    <t>Exceeded</t>
  </si>
  <si>
    <t>Previous Status</t>
  </si>
  <si>
    <t>Previouis Target</t>
  </si>
  <si>
    <t>Revised Formula</t>
  </si>
  <si>
    <t>British Council newsletter</t>
  </si>
  <si>
    <t>   Myself and the 2 facilitators have attended t </t>
  </si>
  <si>
    <t>We worked with 5 types of communities: Muslim Communities, Jewish Comunities, LGBT communities and the wider society and across different regions, Lonodn, and North East and North West.</t>
  </si>
  <si>
    <t>We have not collected any surveys as of yet, we have disseminated them in early November and due to be colelcted at the end of November.</t>
  </si>
  <si>
    <t>Learning journey feedback has been collected at each session at the end of the day, thsese rae captured in our workshops notes, we also have asked a few participants to write a 2-pager about their learming journey to publish at the end of the project, we are expecting 10 of those to be published.</t>
  </si>
  <si>
    <t>Meetings and information about MURAL has been shared with the All Party Pariamentary Group on Hate Crime and the Mator's Office. An event was due to take place during the UK ISV in Parliament and unfortunately due to Parliament Prorogation, this did not take place. A final launch will also take place in Parliament.</t>
  </si>
  <si>
    <t>                   to be launched in December</t>
  </si>
  <si>
    <t>We had 3 facilitators trained, however only 2 took part of the project and facilitated the Local workshops.</t>
  </si>
  <si>
    <t>MURAL Initiatives have been advertised in ACM Facebook and PE Facebook and MURAL videos are advertised in ACM Youtube.</t>
  </si>
  <si>
    <t>Nothing to report</t>
  </si>
  <si>
    <t xml:space="preserve">30 completed social actions surveys </t>
  </si>
  <si>
    <t xml:space="preserve">62
As Hellenic Platform for Development we kept close contact with our member organizations securing places for their members at the workshops, informing them through emails, direct communication and at the two national committe meetings, about the progress of MURAL and asking them to provide the participants capacity building for their social actions (NAME ORGANIZATIONS: Actionaid Hellas, EEDDA, Fair Trade Hellas, HANDICAP CARE HELLAS, KMOP, Equal Society Athens, Dromoi tis Elias, SEP, World Pharmacists, AIESEC Greece, Lalibela, Positive Voice, Kentro Zois, Caritas hellas, Organization Earth, Praksis, Unesco Youth Club of Thessaloniki, World without wars and violence). Also, we engaged closely with the Muslim Association of Greece and the Israeli Community of Athens and we included members of their community to our local workshops. The Israeli Community was also part of the VIDEO of the ISV workshop as they hosted a tour guidance at the Holocaust Monument of Athens. As for the participants of the workshops, 30 of them have been students at 11 different Universities in Greece (NAMES: AUEB, Aristotle University of Thessaloniki, Aegean University, Piraeus University, Panteio, National Technical Uni. of Athens, UoA (National Kapodistrian University of Athens), Democritus University of Thrace, University of Macedonia, Agricultural University of Athens, University of Western Macedonia). 10 participants have been working as educators at 10 different public schools in Greece (indicated cities: Patra, Athens, Thessaloniki, Thrace, Alexandroupolis). People resprentating the following unions and groups participated as well: Playing for Equality, Africal Union of Women, Migrants Council of Greece, Afghan Union of Greece, This is not a feminist project, Smallvile project. And lastsly, people who have been working in NGOs -not members of our Platform- attended the local workshops as participants (NAMES: UN SDSN Greece, SCI Hellas, UN MIGRATION AGENCY, AMNESTY INTERNATIONAL of Athens, ARSIS, Public Defenders Office, Metadrasi, Antigoni, SAFIA, SOLOMON). We also, engaged with 5 academics named: Prof. Iasonas Zarikos, Prof. Maria Kavala, Prof. Alex. Sakellariou, Prof. K.Tsitselikis, Dr. Alexandra Patrikiou. In our effort to engage with the Municipality of Athens we worked with the ex Vice Mayor for the Migrants and Refugees affairs Mr. Lefteris Papagiannakis. 
Further with the Foundation Latsis and the German Embassy in Athens. Also, Pressenza, the international news magazine for peace and human rights. Also with the Social policy magazine. And Portokali radio. Activists like Marianella Kloka, Nikos Stergiou and Evita Paraskevopoulou were part of our workshops sharing their experience with the participants. 
</t>
  </si>
  <si>
    <t xml:space="preserve">During the project we engaged with five (5) academis to work with us and the MURAL community in Greece. So the three of them were part of the first workshop in which they presented the topics of antisemitism, islamophobia and racism in Greece. The other two had the same role at the second workshop, giving presentations at the welcoming day. They all belong in different Universities, except of the fifth that works at the Jewish museum of Athens, and they all had, voluntereeingly, a supervosiry and advosiry role to the participants while they were implementing their social actions. Also, at the ISV in Athens we collaborated with the Vice Mayor of Athens of the Migrant and Refugees afairs, Mr. Lefteris Papagiannakis. Lastly, the two wide known NGOs, Praksis and World without Wars and Violence, that are members of the Hellenic Platform for Development network, worked closely with us and their representatives, Mrs. M.Kloka and Mr.N. Stergiou helped us share the vision of MURAL. Both participated at the 2d local workshop, implemented a social action and were present during the ISV. Mr.Stergiou gave a speech at the INE in Krakow, talking about racism and intolernat nowadays in Greece and how civil society tries to overcome this social crisis. </t>
  </si>
  <si>
    <t>UMK</t>
  </si>
  <si>
    <t>FM</t>
  </si>
  <si>
    <t>ACM</t>
  </si>
  <si>
    <t>HPD</t>
  </si>
  <si>
    <t>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</si>
</sst>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h:mm:ss"/>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i/>
      <sz val="10"/>
      <color theme="1"/>
      <name val="Calibri"/>
      <family val="2"/>
      <scheme val="minor"/>
    </font>
    <font>
      <i/>
      <sz val="10"/>
      <color rgb="FFFF0000"/>
      <name val="Calibri"/>
      <family val="2"/>
      <scheme val="minor"/>
    </font>
    <font>
      <i/>
      <sz val="8"/>
      <color theme="1"/>
      <name val="Calibri"/>
      <family val="2"/>
      <scheme val="minor"/>
    </font>
    <font>
      <sz val="8"/>
      <color theme="1"/>
      <name val="Calibri"/>
      <family val="2"/>
      <scheme val="minor"/>
    </font>
    <font>
      <sz val="8"/>
      <color theme="1"/>
      <name val="Calibri"/>
      <family val="2"/>
    </font>
    <font>
      <sz val="10"/>
      <color rgb="FFFF0000"/>
      <name val="Calibri"/>
      <family val="2"/>
      <scheme val="minor"/>
    </font>
    <font>
      <sz val="18"/>
      <color theme="1"/>
      <name val="Calibri"/>
      <family val="2"/>
      <scheme val="minor"/>
    </font>
    <font>
      <b/>
      <sz val="20"/>
      <color theme="1"/>
      <name val="Calibri"/>
      <family val="2"/>
      <scheme val="minor"/>
    </font>
    <font>
      <sz val="10"/>
      <color rgb="FF000000"/>
      <name val="Arial"/>
      <family val="2"/>
    </font>
    <font>
      <sz val="10"/>
      <color theme="1"/>
      <name val="Arial"/>
      <family val="2"/>
    </font>
    <font>
      <sz val="10"/>
      <name val="Arial"/>
      <family val="2"/>
    </font>
    <font>
      <u/>
      <sz val="11"/>
      <color theme="10"/>
      <name val="Calibri"/>
      <family val="2"/>
      <scheme val="minor"/>
    </font>
    <font>
      <sz val="10"/>
      <color rgb="FF000000"/>
      <name val="Calibri"/>
      <family val="2"/>
      <scheme val="minor"/>
    </font>
    <font>
      <sz val="8"/>
      <name val="Calibri"/>
      <family val="2"/>
      <scheme val="minor"/>
    </font>
    <font>
      <sz val="12"/>
      <color theme="1"/>
      <name val="Arial"/>
      <family val="2"/>
    </font>
    <font>
      <b/>
      <sz val="12"/>
      <color theme="1"/>
      <name val="Arial"/>
      <family val="2"/>
    </font>
    <font>
      <sz val="9"/>
      <color indexed="81"/>
      <name val="Tahoma"/>
      <charset val="1"/>
    </font>
  </fonts>
  <fills count="1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2CC"/>
        <bgColor rgb="FFFFF2CC"/>
      </patternFill>
    </fill>
    <fill>
      <patternFill patternType="solid">
        <fgColor rgb="FFFF0000"/>
        <bgColor indexed="64"/>
      </patternFill>
    </fill>
    <fill>
      <patternFill patternType="solid">
        <fgColor rgb="FFFFC000"/>
        <bgColor indexed="64"/>
      </patternFill>
    </fill>
    <fill>
      <patternFill patternType="solid">
        <fgColor theme="6"/>
        <bgColor indexed="64"/>
      </patternFill>
    </fill>
    <fill>
      <patternFill patternType="solid">
        <fgColor theme="6"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xf numFmtId="9" fontId="1" fillId="0" borderId="0" applyFont="0" applyFill="0" applyBorder="0" applyAlignment="0" applyProtection="0"/>
    <xf numFmtId="0" fontId="14" fillId="0" borderId="0"/>
    <xf numFmtId="0" fontId="17" fillId="0" borderId="0" applyNumberFormat="0" applyFill="0" applyBorder="0" applyAlignment="0" applyProtection="0"/>
    <xf numFmtId="0" fontId="20" fillId="0" borderId="0"/>
  </cellStyleXfs>
  <cellXfs count="94">
    <xf numFmtId="0" fontId="0" fillId="0" borderId="0" xfId="0"/>
    <xf numFmtId="0" fontId="3" fillId="0" borderId="0" xfId="0" applyFont="1"/>
    <xf numFmtId="0" fontId="0" fillId="2" borderId="0" xfId="0" applyFill="1"/>
    <xf numFmtId="0" fontId="5" fillId="0" borderId="1" xfId="0" applyFont="1" applyBorder="1" applyAlignment="1">
      <alignment horizontal="center" vertical="top" wrapText="1"/>
    </xf>
    <xf numFmtId="0" fontId="0" fillId="0" borderId="1" xfId="0" applyBorder="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xf numFmtId="0" fontId="5" fillId="0" borderId="1" xfId="0" applyFont="1" applyBorder="1" applyAlignment="1">
      <alignment horizontal="left" vertical="center" wrapText="1"/>
    </xf>
    <xf numFmtId="9" fontId="3" fillId="0" borderId="1" xfId="1" applyFont="1" applyBorder="1" applyAlignment="1">
      <alignment vertical="center"/>
    </xf>
    <xf numFmtId="3" fontId="7" fillId="0" borderId="1" xfId="0" applyNumberFormat="1" applyFont="1" applyBorder="1" applyAlignment="1">
      <alignment horizontal="right" vertical="center" wrapText="1"/>
    </xf>
    <xf numFmtId="3" fontId="7" fillId="0" borderId="1" xfId="0" applyNumberFormat="1" applyFont="1" applyBorder="1" applyAlignment="1">
      <alignment horizontal="right"/>
    </xf>
    <xf numFmtId="0" fontId="3" fillId="0" borderId="1" xfId="0" applyFont="1" applyBorder="1" applyAlignment="1">
      <alignment wrapText="1"/>
    </xf>
    <xf numFmtId="0" fontId="8" fillId="3" borderId="1" xfId="0" applyFont="1" applyFill="1" applyBorder="1" applyAlignment="1">
      <alignment horizontal="left" vertical="center" wrapText="1"/>
    </xf>
    <xf numFmtId="0" fontId="6" fillId="3" borderId="1" xfId="0" applyFont="1" applyFill="1" applyBorder="1" applyAlignment="1">
      <alignment horizontal="center" vertical="top" wrapText="1"/>
    </xf>
    <xf numFmtId="0" fontId="3" fillId="3" borderId="0" xfId="0" applyFont="1" applyFill="1"/>
    <xf numFmtId="0" fontId="5" fillId="0" borderId="3" xfId="0" applyFont="1" applyBorder="1" applyAlignment="1">
      <alignment horizontal="center" vertical="top" wrapText="1"/>
    </xf>
    <xf numFmtId="0" fontId="0" fillId="3" borderId="0" xfId="0" applyFill="1"/>
    <xf numFmtId="0" fontId="5" fillId="0" borderId="1" xfId="0" applyFont="1" applyBorder="1" applyAlignment="1">
      <alignment vertical="center"/>
    </xf>
    <xf numFmtId="0" fontId="3" fillId="0" borderId="1" xfId="0" applyFont="1" applyBorder="1" applyAlignment="1">
      <alignment horizontal="center" vertical="center"/>
    </xf>
    <xf numFmtId="9" fontId="3" fillId="0" borderId="1" xfId="1" applyFont="1" applyBorder="1" applyAlignment="1">
      <alignment vertical="center" wrapText="1"/>
    </xf>
    <xf numFmtId="9" fontId="9" fillId="0" borderId="1" xfId="1" applyFont="1" applyBorder="1" applyAlignment="1">
      <alignment vertical="center" wrapText="1"/>
    </xf>
    <xf numFmtId="49" fontId="9" fillId="0" borderId="1" xfId="1" applyNumberFormat="1" applyFont="1" applyBorder="1" applyAlignment="1">
      <alignment vertical="center" wrapText="1"/>
    </xf>
    <xf numFmtId="9" fontId="9" fillId="0" borderId="1" xfId="1" applyFont="1" applyBorder="1" applyAlignment="1">
      <alignment vertical="center"/>
    </xf>
    <xf numFmtId="3" fontId="7" fillId="0" borderId="1" xfId="0" applyNumberFormat="1" applyFont="1" applyBorder="1" applyAlignment="1">
      <alignment horizontal="right" wrapText="1"/>
    </xf>
    <xf numFmtId="0" fontId="3" fillId="0" borderId="1" xfId="0" applyFont="1" applyBorder="1" applyAlignment="1"/>
    <xf numFmtId="9" fontId="3" fillId="0" borderId="1" xfId="1" applyFont="1" applyBorder="1" applyAlignment="1"/>
    <xf numFmtId="0" fontId="3" fillId="0" borderId="1" xfId="0" applyFont="1" applyBorder="1" applyAlignment="1">
      <alignment vertical="center"/>
    </xf>
    <xf numFmtId="0" fontId="10" fillId="0" borderId="0" xfId="0" applyFont="1" applyAlignment="1">
      <alignment vertical="center" wrapText="1"/>
    </xf>
    <xf numFmtId="0" fontId="11" fillId="0" borderId="1" xfId="0" applyFont="1" applyBorder="1" applyAlignment="1">
      <alignment horizontal="center" vertical="center"/>
    </xf>
    <xf numFmtId="0" fontId="12" fillId="0" borderId="1" xfId="0" applyFont="1" applyBorder="1"/>
    <xf numFmtId="0" fontId="12" fillId="0" borderId="1" xfId="0" applyFont="1" applyBorder="1" applyAlignment="1">
      <alignment wrapText="1"/>
    </xf>
    <xf numFmtId="3"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xf>
    <xf numFmtId="9" fontId="0" fillId="0" borderId="0" xfId="0" applyNumberFormat="1"/>
    <xf numFmtId="9" fontId="0" fillId="0" borderId="0" xfId="1" applyFont="1"/>
    <xf numFmtId="0" fontId="13" fillId="4" borderId="0" xfId="0" applyFont="1" applyFill="1"/>
    <xf numFmtId="0" fontId="0" fillId="4" borderId="0" xfId="0" applyFill="1"/>
    <xf numFmtId="0" fontId="0" fillId="5" borderId="0" xfId="0" applyFill="1"/>
    <xf numFmtId="0" fontId="0" fillId="0" borderId="6" xfId="0" applyBorder="1"/>
    <xf numFmtId="0" fontId="0" fillId="0" borderId="1" xfId="0" applyBorder="1" applyAlignment="1">
      <alignment horizontal="fill" wrapText="1"/>
    </xf>
    <xf numFmtId="0" fontId="0" fillId="0" borderId="1" xfId="0" applyBorder="1" applyAlignment="1">
      <alignment horizontal="fill"/>
    </xf>
    <xf numFmtId="0" fontId="0" fillId="6" borderId="1" xfId="0" applyFill="1" applyBorder="1"/>
    <xf numFmtId="0" fontId="0" fillId="0" borderId="0" xfId="0" applyAlignment="1">
      <alignment vertical="top"/>
    </xf>
    <xf numFmtId="0" fontId="0" fillId="2" borderId="0" xfId="0" applyFill="1" applyAlignment="1">
      <alignment horizontal="left" vertical="top" wrapText="1"/>
    </xf>
    <xf numFmtId="0" fontId="15" fillId="0" borderId="0" xfId="2" applyFont="1"/>
    <xf numFmtId="0" fontId="14" fillId="0" borderId="0" xfId="2"/>
    <xf numFmtId="0" fontId="16" fillId="7" borderId="0" xfId="2" applyFont="1" applyFill="1"/>
    <xf numFmtId="0" fontId="15" fillId="7" borderId="0" xfId="2" applyFont="1" applyFill="1"/>
    <xf numFmtId="164" fontId="15" fillId="0" borderId="0" xfId="2" applyNumberFormat="1" applyFont="1"/>
    <xf numFmtId="14" fontId="15" fillId="0" borderId="0" xfId="2" applyNumberFormat="1" applyFont="1"/>
    <xf numFmtId="0" fontId="16" fillId="0" borderId="0" xfId="2" applyFont="1"/>
    <xf numFmtId="49" fontId="16" fillId="7" borderId="0" xfId="2" applyNumberFormat="1" applyFont="1" applyFill="1"/>
    <xf numFmtId="0" fontId="15" fillId="0" borderId="0" xfId="2" quotePrefix="1" applyFont="1"/>
    <xf numFmtId="0" fontId="14" fillId="2" borderId="0" xfId="2" applyFill="1"/>
    <xf numFmtId="0" fontId="14" fillId="8" borderId="0" xfId="2" applyFill="1"/>
    <xf numFmtId="0" fontId="14" fillId="9" borderId="0" xfId="2" applyFill="1"/>
    <xf numFmtId="0" fontId="14" fillId="6" borderId="0" xfId="2" applyFill="1"/>
    <xf numFmtId="0" fontId="14" fillId="10" borderId="0" xfId="2" applyFill="1"/>
    <xf numFmtId="0" fontId="0" fillId="0" borderId="0" xfId="0" pivotButton="1"/>
    <xf numFmtId="0" fontId="0" fillId="0" borderId="0" xfId="0" applyNumberFormat="1"/>
    <xf numFmtId="0" fontId="0" fillId="0" borderId="0" xfId="0" applyAlignment="1">
      <alignment horizontal="left"/>
    </xf>
    <xf numFmtId="165" fontId="0" fillId="0" borderId="0" xfId="0" applyNumberFormat="1"/>
    <xf numFmtId="2" fontId="0" fillId="0" borderId="0" xfId="0" applyNumberFormat="1"/>
    <xf numFmtId="165" fontId="15" fillId="0" borderId="0" xfId="2" applyNumberFormat="1" applyFont="1"/>
    <xf numFmtId="0" fontId="0" fillId="0" borderId="0" xfId="0" applyAlignment="1">
      <alignment horizontal="left" indent="1"/>
    </xf>
    <xf numFmtId="10" fontId="0" fillId="0" borderId="0" xfId="0" applyNumberFormat="1"/>
    <xf numFmtId="9" fontId="0" fillId="0" borderId="1" xfId="0" applyNumberFormat="1" applyBorder="1"/>
    <xf numFmtId="0" fontId="2" fillId="2" borderId="1" xfId="0" applyFont="1" applyFill="1" applyBorder="1" applyAlignment="1">
      <alignment wrapText="1"/>
    </xf>
    <xf numFmtId="2" fontId="18" fillId="0" borderId="0" xfId="2" applyNumberFormat="1" applyFont="1"/>
    <xf numFmtId="2" fontId="3" fillId="0" borderId="0" xfId="0" applyNumberFormat="1" applyFont="1"/>
    <xf numFmtId="0" fontId="17" fillId="0" borderId="0" xfId="3"/>
    <xf numFmtId="0" fontId="2" fillId="0" borderId="0" xfId="0" applyFont="1"/>
    <xf numFmtId="2" fontId="15" fillId="0" borderId="0" xfId="2" applyNumberFormat="1" applyFont="1"/>
    <xf numFmtId="2" fontId="14" fillId="0" borderId="0" xfId="2" applyNumberFormat="1"/>
    <xf numFmtId="2" fontId="0" fillId="0" borderId="0" xfId="0" pivotButton="1" applyNumberFormat="1"/>
    <xf numFmtId="0" fontId="14" fillId="5" borderId="0" xfId="2" applyFill="1"/>
    <xf numFmtId="3" fontId="3" fillId="0" borderId="1" xfId="0" applyNumberFormat="1" applyFont="1" applyBorder="1" applyAlignment="1">
      <alignment horizontal="center" vertical="center"/>
    </xf>
    <xf numFmtId="3" fontId="7" fillId="0" borderId="1" xfId="0" applyNumberFormat="1" applyFont="1" applyBorder="1" applyAlignment="1">
      <alignment horizontal="center"/>
    </xf>
    <xf numFmtId="0" fontId="21" fillId="0" borderId="0" xfId="4" applyFont="1"/>
    <xf numFmtId="0" fontId="20" fillId="0" borderId="0" xfId="4"/>
    <xf numFmtId="3" fontId="20" fillId="0" borderId="0" xfId="4" applyNumberFormat="1"/>
    <xf numFmtId="3" fontId="21" fillId="6" borderId="0" xfId="4" applyNumberFormat="1" applyFont="1" applyFill="1"/>
    <xf numFmtId="9" fontId="0" fillId="0" borderId="1" xfId="1" applyFont="1" applyBorder="1"/>
    <xf numFmtId="0" fontId="2" fillId="11" borderId="1" xfId="0" applyFont="1" applyFill="1" applyBorder="1" applyAlignment="1">
      <alignment wrapText="1"/>
    </xf>
    <xf numFmtId="0" fontId="14" fillId="6" borderId="0" xfId="2" applyFill="1" applyAlignment="1">
      <alignment horizontal="left"/>
    </xf>
    <xf numFmtId="0" fontId="5" fillId="0" borderId="2" xfId="0" applyFont="1" applyBorder="1" applyAlignment="1">
      <alignment horizontal="center" vertical="center"/>
    </xf>
    <xf numFmtId="0" fontId="2" fillId="0" borderId="2" xfId="0" applyFont="1" applyBorder="1" applyAlignment="1">
      <alignment horizontal="center" vertical="center"/>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3" fillId="0" borderId="1" xfId="0" applyFont="1" applyBorder="1" applyAlignment="1">
      <alignment horizontal="left" vertical="center"/>
    </xf>
    <xf numFmtId="3" fontId="3" fillId="0" borderId="1" xfId="0" applyNumberFormat="1" applyFont="1" applyBorder="1"/>
    <xf numFmtId="9" fontId="3" fillId="0" borderId="1" xfId="1" applyNumberFormat="1" applyFont="1" applyBorder="1" applyAlignment="1">
      <alignment vertical="center"/>
    </xf>
  </cellXfs>
  <cellStyles count="5">
    <cellStyle name="Hyperlink" xfId="3" builtinId="8"/>
    <cellStyle name="Normal" xfId="0" builtinId="0"/>
    <cellStyle name="Normal 2" xfId="2" xr:uid="{C75069DB-99E5-4723-A99B-12067F0FCDB8}"/>
    <cellStyle name="Normal 3" xfId="4" xr:uid="{12E6A185-9A27-4ACA-98B6-77BE23B92EDF}"/>
    <cellStyle name="Percent" xfId="1" builtinId="5"/>
  </cellStyles>
  <dxfs count="346">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fill>
        <patternFill patternType="gray0625">
          <fgColor rgb="FF92D050"/>
        </patternFill>
      </fill>
      <border>
        <left style="thin">
          <color rgb="FF92D050"/>
        </left>
        <right style="thin">
          <color rgb="FF92D050"/>
        </right>
        <top style="thin">
          <color rgb="FF92D050"/>
        </top>
        <bottom style="thin">
          <color rgb="FF92D050"/>
        </bottom>
        <vertical/>
        <horizontal/>
      </border>
    </dxf>
    <dxf>
      <fill>
        <patternFill>
          <bgColor theme="0" tint="-4.9989318521683403E-2"/>
        </patternFill>
      </fill>
    </dxf>
    <dxf>
      <numFmt numFmtId="165"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65" formatCode="0.0"/>
    </dxf>
    <dxf>
      <font>
        <b val="0"/>
        <i val="0"/>
        <strike val="0"/>
        <condense val="0"/>
        <extend val="0"/>
        <outline val="0"/>
        <shadow val="0"/>
        <u val="none"/>
        <vertAlign val="baseline"/>
        <sz val="10"/>
        <color auto="1"/>
        <name val="Arial"/>
        <family val="2"/>
        <scheme val="none"/>
      </font>
      <numFmt numFmtId="30" formatCode="@"/>
      <fill>
        <patternFill patternType="solid">
          <fgColor rgb="FFFFF2CC"/>
          <bgColor rgb="FFFFF2CC"/>
        </patternFill>
      </fill>
    </dxf>
    <dxf>
      <font>
        <b val="0"/>
        <i val="0"/>
        <strike val="0"/>
        <condense val="0"/>
        <extend val="0"/>
        <outline val="0"/>
        <shadow val="0"/>
        <u val="none"/>
        <vertAlign val="baseline"/>
        <sz val="10"/>
        <color auto="1"/>
        <name val="Arial"/>
        <family val="2"/>
        <scheme val="none"/>
      </font>
      <numFmt numFmtId="30" formatCode="@"/>
      <fill>
        <patternFill patternType="solid">
          <fgColor rgb="FFFFF2CC"/>
          <bgColor rgb="FFFFF2CC"/>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65" formatCode="0.0"/>
    </dxf>
    <dxf>
      <font>
        <b val="0"/>
        <i val="0"/>
        <strike val="0"/>
        <condense val="0"/>
        <extend val="0"/>
        <outline val="0"/>
        <shadow val="0"/>
        <u val="none"/>
        <vertAlign val="baseline"/>
        <sz val="10"/>
        <color theme="1"/>
        <name val="Arial"/>
        <family val="2"/>
        <scheme val="none"/>
      </font>
      <numFmt numFmtId="165" formatCode="0.0"/>
    </dxf>
    <dxf>
      <font>
        <b val="0"/>
        <i val="0"/>
        <strike val="0"/>
        <condense val="0"/>
        <extend val="0"/>
        <outline val="0"/>
        <shadow val="0"/>
        <u val="none"/>
        <vertAlign val="baseline"/>
        <sz val="10"/>
        <color theme="1"/>
        <name val="Arial"/>
        <family val="2"/>
        <scheme val="none"/>
      </font>
      <numFmt numFmtId="165" formatCode="0.0"/>
    </dxf>
    <dxf>
      <font>
        <b val="0"/>
        <i val="0"/>
        <strike val="0"/>
        <condense val="0"/>
        <extend val="0"/>
        <outline val="0"/>
        <shadow val="0"/>
        <u val="none"/>
        <vertAlign val="baseline"/>
        <sz val="10"/>
        <color theme="1"/>
        <name val="Arial"/>
        <family val="2"/>
        <scheme val="none"/>
      </font>
      <numFmt numFmtId="165" formatCode="0.0"/>
    </dxf>
    <dxf>
      <font>
        <b val="0"/>
        <i val="0"/>
        <strike val="0"/>
        <condense val="0"/>
        <extend val="0"/>
        <outline val="0"/>
        <shadow val="0"/>
        <u val="none"/>
        <vertAlign val="baseline"/>
        <sz val="10"/>
        <color theme="1"/>
        <name val="Arial"/>
        <family val="2"/>
        <scheme val="none"/>
      </font>
      <numFmt numFmtId="165" formatCode="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9" formatCode="m/d/yyyy"/>
    </dxf>
    <dxf>
      <font>
        <b val="0"/>
        <i val="0"/>
        <strike val="0"/>
        <condense val="0"/>
        <extend val="0"/>
        <outline val="0"/>
        <shadow val="0"/>
        <u val="none"/>
        <vertAlign val="baseline"/>
        <sz val="10"/>
        <color theme="1"/>
        <name val="Arial"/>
        <family val="2"/>
        <scheme val="none"/>
      </font>
      <numFmt numFmtId="164" formatCode="m/d/yyyy\ h:mm:ss"/>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[Addendum BC IPTT _Survey_Figures_Tables_20200503 comparison.xlsx]Survey Data!PivotTable10</c:name>
    <c:fmtId val="0"/>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2D050"/>
          </a:solidFill>
          <a:ln>
            <a:noFill/>
          </a:ln>
          <a:effectLst/>
        </c:spPr>
      </c:pivotFmt>
      <c:pivotFmt>
        <c:idx val="2"/>
        <c:spPr>
          <a:solidFill>
            <a:srgbClr val="92D050"/>
          </a:solidFill>
          <a:ln>
            <a:noFill/>
          </a:ln>
          <a:effectLst/>
        </c:spPr>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2D050"/>
          </a:solidFill>
          <a:ln>
            <a:noFill/>
          </a:ln>
          <a:effectLst/>
        </c:spPr>
      </c:pivotFmt>
      <c:pivotFmt>
        <c:idx val="5"/>
        <c:spPr>
          <a:solidFill>
            <a:srgbClr val="92D050"/>
          </a:solidFill>
          <a:ln>
            <a:noFill/>
          </a:ln>
          <a:effectLst/>
        </c:spPr>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a:ln>
            <a:noFill/>
          </a:ln>
          <a:effectLst/>
        </c:spPr>
      </c:pivotFmt>
      <c:pivotFmt>
        <c:idx val="8"/>
        <c:spPr>
          <a:solidFill>
            <a:srgbClr val="92D050"/>
          </a:solidFill>
          <a:ln>
            <a:noFill/>
          </a:ln>
          <a:effectLst/>
        </c:spPr>
      </c:pivotFmt>
      <c:pivotFmt>
        <c:idx val="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65000"/>
            </a:schemeClr>
          </a:solidFill>
          <a:ln>
            <a:noFill/>
          </a:ln>
          <a:effectLst/>
        </c:spPr>
      </c:pivotFmt>
      <c:pivotFmt>
        <c:idx val="11"/>
        <c:spPr>
          <a:solidFill>
            <a:srgbClr val="92D050"/>
          </a:solidFill>
          <a:ln>
            <a:noFill/>
          </a:ln>
          <a:effectLst/>
        </c:spPr>
      </c:pivotFmt>
      <c:pivotFmt>
        <c:idx val="12"/>
        <c:spPr>
          <a:solidFill>
            <a:srgbClr val="92D050"/>
          </a:solidFill>
          <a:ln>
            <a:noFill/>
          </a:ln>
          <a:effectLst/>
        </c:spPr>
      </c:pivotFmt>
      <c:pivotFmt>
        <c:idx val="1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pivotFmt>
      <c:pivotFmt>
        <c:idx val="15"/>
        <c:spPr>
          <a:solidFill>
            <a:srgbClr val="92D050"/>
          </a:solidFill>
          <a:ln>
            <a:noFill/>
          </a:ln>
          <a:effectLst/>
        </c:spPr>
      </c:pivotFmt>
      <c:pivotFmt>
        <c:idx val="16"/>
        <c:spPr>
          <a:solidFill>
            <a:srgbClr val="92D050"/>
          </a:solidFill>
          <a:ln>
            <a:noFill/>
          </a:ln>
          <a:effectLst/>
        </c:spPr>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bg1">
              <a:lumMod val="65000"/>
            </a:schemeClr>
          </a:solidFill>
          <a:ln>
            <a:noFill/>
          </a:ln>
          <a:effectLst/>
        </c:spPr>
      </c:pivotFmt>
      <c:pivotFmt>
        <c:idx val="19"/>
        <c:spPr>
          <a:solidFill>
            <a:srgbClr val="92D050"/>
          </a:solidFill>
          <a:ln>
            <a:noFill/>
          </a:ln>
          <a:effectLst/>
        </c:spPr>
      </c:pivotFmt>
      <c:pivotFmt>
        <c:idx val="20"/>
        <c:spPr>
          <a:solidFill>
            <a:srgbClr val="92D050"/>
          </a:solidFill>
          <a:ln>
            <a:noFill/>
          </a:ln>
          <a:effectLst/>
        </c:spPr>
      </c:pivotFmt>
      <c:pivotFmt>
        <c:idx val="2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65000"/>
            </a:schemeClr>
          </a:solidFill>
          <a:ln>
            <a:noFill/>
          </a:ln>
          <a:effectLst/>
        </c:spPr>
      </c:pivotFmt>
      <c:pivotFmt>
        <c:idx val="23"/>
        <c:spPr>
          <a:solidFill>
            <a:srgbClr val="92D050"/>
          </a:solidFill>
          <a:ln>
            <a:noFill/>
          </a:ln>
          <a:effectLst/>
        </c:spPr>
      </c:pivotFmt>
      <c:pivotFmt>
        <c:idx val="24"/>
        <c:spPr>
          <a:solidFill>
            <a:srgbClr val="92D050"/>
          </a:solidFill>
          <a:ln>
            <a:noFill/>
          </a:ln>
          <a:effectLst/>
        </c:spPr>
      </c:pivotFmt>
    </c:pivotFmts>
    <c:plotArea>
      <c:layout/>
      <c:barChart>
        <c:barDir val="col"/>
        <c:grouping val="clustered"/>
        <c:varyColors val="0"/>
        <c:ser>
          <c:idx val="0"/>
          <c:order val="0"/>
          <c:tx>
            <c:strRef>
              <c:f>'Survey Data'!$AP$120</c:f>
              <c:strCache>
                <c:ptCount val="1"/>
                <c:pt idx="0">
                  <c:v>Total</c:v>
                </c:pt>
              </c:strCache>
            </c:strRef>
          </c:tx>
          <c:spPr>
            <a:solidFill>
              <a:schemeClr val="accent3"/>
            </a:solidFill>
            <a:ln>
              <a:noFill/>
            </a:ln>
            <a:effectLst/>
          </c:spPr>
          <c:invertIfNegative val="0"/>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3-23B6-4AE6-A840-8BAF29B655F5}"/>
              </c:ext>
            </c:extLst>
          </c:dPt>
          <c:dPt>
            <c:idx val="2"/>
            <c:invertIfNegative val="0"/>
            <c:bubble3D val="0"/>
            <c:spPr>
              <a:solidFill>
                <a:srgbClr val="92D050"/>
              </a:solidFill>
              <a:ln>
                <a:noFill/>
              </a:ln>
              <a:effectLst/>
            </c:spPr>
            <c:extLst>
              <c:ext xmlns:c16="http://schemas.microsoft.com/office/drawing/2014/chart" uri="{C3380CC4-5D6E-409C-BE32-E72D297353CC}">
                <c16:uniqueId val="{00000009-23B6-4AE6-A840-8BAF29B655F5}"/>
              </c:ext>
            </c:extLst>
          </c:dPt>
          <c:dPt>
            <c:idx val="3"/>
            <c:invertIfNegative val="0"/>
            <c:bubble3D val="0"/>
            <c:spPr>
              <a:solidFill>
                <a:srgbClr val="92D050"/>
              </a:solidFill>
              <a:ln>
                <a:noFill/>
              </a:ln>
              <a:effectLst/>
            </c:spPr>
            <c:extLst>
              <c:ext xmlns:c16="http://schemas.microsoft.com/office/drawing/2014/chart" uri="{C3380CC4-5D6E-409C-BE32-E72D297353CC}">
                <c16:uniqueId val="{00000005-23B6-4AE6-A840-8BAF29B655F5}"/>
              </c:ext>
            </c:extLst>
          </c:dPt>
          <c:dPt>
            <c:idx val="4"/>
            <c:invertIfNegative val="0"/>
            <c:bubble3D val="0"/>
            <c:extLst>
              <c:ext xmlns:c16="http://schemas.microsoft.com/office/drawing/2014/chart" uri="{C3380CC4-5D6E-409C-BE32-E72D297353CC}">
                <c16:uniqueId val="{00000007-23B6-4AE6-A840-8BAF29B655F5}"/>
              </c:ext>
            </c:extLst>
          </c:dPt>
          <c:dLbls>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Data'!$AO$121:$AO$125</c:f>
              <c:strCache>
                <c:ptCount val="4"/>
                <c:pt idx="0">
                  <c:v>Not very much</c:v>
                </c:pt>
                <c:pt idx="1">
                  <c:v>Not sure</c:v>
                </c:pt>
                <c:pt idx="2">
                  <c:v>A lot</c:v>
                </c:pt>
                <c:pt idx="3">
                  <c:v>Quite a lot</c:v>
                </c:pt>
              </c:strCache>
            </c:strRef>
          </c:cat>
          <c:val>
            <c:numRef>
              <c:f>'Survey Data'!$AP$121:$AP$125</c:f>
              <c:numCache>
                <c:formatCode>General</c:formatCode>
                <c:ptCount val="4"/>
                <c:pt idx="0">
                  <c:v>5</c:v>
                </c:pt>
                <c:pt idx="1">
                  <c:v>22</c:v>
                </c:pt>
                <c:pt idx="2">
                  <c:v>28</c:v>
                </c:pt>
                <c:pt idx="3">
                  <c:v>42</c:v>
                </c:pt>
              </c:numCache>
            </c:numRef>
          </c:val>
          <c:extLst>
            <c:ext xmlns:c16="http://schemas.microsoft.com/office/drawing/2014/chart" uri="{C3380CC4-5D6E-409C-BE32-E72D297353CC}">
              <c16:uniqueId val="{00000008-23B6-4AE6-A840-8BAF29B655F5}"/>
            </c:ext>
          </c:extLst>
        </c:ser>
        <c:dLbls>
          <c:dLblPos val="ctr"/>
          <c:showLegendKey val="0"/>
          <c:showVal val="1"/>
          <c:showCatName val="0"/>
          <c:showSerName val="0"/>
          <c:showPercent val="0"/>
          <c:showBubbleSize val="0"/>
        </c:dLbls>
        <c:gapWidth val="0"/>
        <c:axId val="150627023"/>
        <c:axId val="1977483743"/>
      </c:barChart>
      <c:catAx>
        <c:axId val="150627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crossAx val="1977483743"/>
        <c:crosses val="autoZero"/>
        <c:auto val="1"/>
        <c:lblAlgn val="ctr"/>
        <c:lblOffset val="100"/>
        <c:noMultiLvlLbl val="0"/>
      </c:catAx>
      <c:valAx>
        <c:axId val="1977483743"/>
        <c:scaling>
          <c:orientation val="minMax"/>
        </c:scaling>
        <c:delete val="1"/>
        <c:axPos val="l"/>
        <c:numFmt formatCode="General" sourceLinked="1"/>
        <c:majorTickMark val="none"/>
        <c:minorTickMark val="none"/>
        <c:tickLblPos val="nextTo"/>
        <c:crossAx val="150627023"/>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lang="en-US" sz="1800" b="1"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[Addendum BC IPTT _Survey_Figures_Tables_20200503 comparison.xlsx]Survey Data!PivotTable11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bg1">
              <a:lumMod val="75000"/>
            </a:schemeClr>
          </a:solidFill>
          <a:ln>
            <a:noFill/>
          </a:ln>
          <a:effectLst/>
        </c:spPr>
      </c:pivotFmt>
      <c:pivotFmt>
        <c:idx val="2"/>
        <c:spPr>
          <a:solidFill>
            <a:srgbClr val="92D050"/>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bg1">
              <a:lumMod val="75000"/>
            </a:schemeClr>
          </a:solidFill>
          <a:ln>
            <a:noFill/>
          </a:ln>
          <a:effectLst/>
        </c:spPr>
      </c:pivotFmt>
      <c:pivotFmt>
        <c:idx val="5"/>
        <c:spPr>
          <a:solidFill>
            <a:srgbClr val="92D050"/>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bg1">
              <a:lumMod val="75000"/>
            </a:schemeClr>
          </a:solidFill>
          <a:ln>
            <a:noFill/>
          </a:ln>
          <a:effectLst/>
        </c:spPr>
      </c:pivotFmt>
      <c:pivotFmt>
        <c:idx val="8"/>
        <c:spPr>
          <a:solidFill>
            <a:srgbClr val="92D050"/>
          </a:solidFill>
          <a:ln>
            <a:noFill/>
          </a:ln>
          <a:effectLst/>
        </c:spPr>
      </c:pivotFmt>
      <c:pivotFmt>
        <c:idx val="9"/>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bg1">
              <a:lumMod val="75000"/>
            </a:schemeClr>
          </a:solidFill>
          <a:ln>
            <a:noFill/>
          </a:ln>
          <a:effectLst/>
        </c:spPr>
      </c:pivotFmt>
      <c:pivotFmt>
        <c:idx val="11"/>
        <c:spPr>
          <a:solidFill>
            <a:srgbClr val="92D050"/>
          </a:solidFill>
          <a:ln>
            <a:noFill/>
          </a:ln>
          <a:effectLst/>
        </c:spPr>
      </c:pivotFmt>
      <c:pivotFmt>
        <c:idx val="12"/>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bg1">
              <a:lumMod val="75000"/>
            </a:schemeClr>
          </a:solidFill>
          <a:ln>
            <a:noFill/>
          </a:ln>
          <a:effectLst/>
        </c:spPr>
      </c:pivotFmt>
      <c:pivotFmt>
        <c:idx val="14"/>
        <c:spPr>
          <a:solidFill>
            <a:srgbClr val="92D050"/>
          </a:solidFill>
          <a:ln>
            <a:noFill/>
          </a:ln>
          <a:effectLst/>
        </c:spPr>
      </c:pivotFmt>
      <c:pivotFmt>
        <c:idx val="15"/>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bg1">
              <a:lumMod val="75000"/>
            </a:schemeClr>
          </a:solidFill>
          <a:ln>
            <a:noFill/>
          </a:ln>
          <a:effectLst/>
        </c:spPr>
      </c:pivotFmt>
      <c:pivotFmt>
        <c:idx val="17"/>
        <c:spPr>
          <a:solidFill>
            <a:srgbClr val="92D050"/>
          </a:solidFill>
          <a:ln>
            <a:noFill/>
          </a:ln>
          <a:effectLst/>
        </c:spPr>
      </c:pivotFmt>
      <c:pivotFmt>
        <c:idx val="18"/>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9"/>
        <c:spPr>
          <a:solidFill>
            <a:schemeClr val="bg1">
              <a:lumMod val="75000"/>
            </a:schemeClr>
          </a:solidFill>
          <a:ln>
            <a:noFill/>
          </a:ln>
          <a:effectLst/>
        </c:spPr>
      </c:pivotFmt>
      <c:pivotFmt>
        <c:idx val="20"/>
        <c:spPr>
          <a:solidFill>
            <a:srgbClr val="92D050"/>
          </a:solidFill>
          <a:ln>
            <a:noFill/>
          </a:ln>
          <a:effectLst/>
        </c:spPr>
      </c:pivotFmt>
    </c:pivotFmts>
    <c:plotArea>
      <c:layout/>
      <c:doughnutChart>
        <c:varyColors val="1"/>
        <c:ser>
          <c:idx val="0"/>
          <c:order val="0"/>
          <c:tx>
            <c:strRef>
              <c:f>'Survey Data'!$AR$120</c:f>
              <c:strCache>
                <c:ptCount val="1"/>
                <c:pt idx="0">
                  <c:v>Total</c:v>
                </c:pt>
              </c:strCache>
            </c:strRef>
          </c:tx>
          <c:dPt>
            <c:idx val="0"/>
            <c:bubble3D val="0"/>
            <c:spPr>
              <a:solidFill>
                <a:schemeClr val="bg1">
                  <a:lumMod val="75000"/>
                </a:schemeClr>
              </a:solidFill>
              <a:ln>
                <a:noFill/>
              </a:ln>
              <a:effectLst/>
            </c:spPr>
            <c:extLst>
              <c:ext xmlns:c16="http://schemas.microsoft.com/office/drawing/2014/chart" uri="{C3380CC4-5D6E-409C-BE32-E72D297353CC}">
                <c16:uniqueId val="{00000003-21A1-4A24-8B1B-5A3FFB854E69}"/>
              </c:ext>
            </c:extLst>
          </c:dPt>
          <c:dPt>
            <c:idx val="1"/>
            <c:bubble3D val="0"/>
            <c:spPr>
              <a:solidFill>
                <a:srgbClr val="92D050"/>
              </a:solidFill>
              <a:ln>
                <a:noFill/>
              </a:ln>
              <a:effectLst/>
            </c:spPr>
            <c:extLst>
              <c:ext xmlns:c16="http://schemas.microsoft.com/office/drawing/2014/chart" uri="{C3380CC4-5D6E-409C-BE32-E72D297353CC}">
                <c16:uniqueId val="{00000005-21A1-4A24-8B1B-5A3FFB854E69}"/>
              </c:ext>
            </c:extLst>
          </c:dPt>
          <c:dLbls>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'Survey Data'!$AQ$121:$AQ$123</c:f>
              <c:strCache>
                <c:ptCount val="2"/>
                <c:pt idx="0">
                  <c:v>No</c:v>
                </c:pt>
                <c:pt idx="1">
                  <c:v>Yes</c:v>
                </c:pt>
              </c:strCache>
            </c:strRef>
          </c:cat>
          <c:val>
            <c:numRef>
              <c:f>'Survey Data'!$AR$121:$AR$123</c:f>
              <c:numCache>
                <c:formatCode>General</c:formatCode>
                <c:ptCount val="2"/>
                <c:pt idx="0">
                  <c:v>17</c:v>
                </c:pt>
                <c:pt idx="1">
                  <c:v>78</c:v>
                </c:pt>
              </c:numCache>
            </c:numRef>
          </c:val>
          <c:extLst>
            <c:ext xmlns:c16="http://schemas.microsoft.com/office/drawing/2014/chart" uri="{C3380CC4-5D6E-409C-BE32-E72D297353CC}">
              <c16:uniqueId val="{00000006-21A1-4A24-8B1B-5A3FFB854E69}"/>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extLst/>
  </c:chart>
  <c:spPr>
    <a:solidFill>
      <a:schemeClr val="bg1"/>
    </a:solidFill>
    <a:ln w="9525" cap="flat" cmpd="sng" algn="ctr">
      <a:noFill/>
      <a:round/>
    </a:ln>
    <a:effectLst/>
  </c:spPr>
  <c:txPr>
    <a:bodyPr/>
    <a:lstStyle/>
    <a:p>
      <a:pPr>
        <a:defRPr sz="1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[Addendum BC IPTT _Survey_Figures_Tables_20200503 comparison.xlsx]Survey Data!PivotTable2</c:name>
    <c:fmtId val="0"/>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2D050"/>
          </a:solidFill>
          <a:ln>
            <a:noFill/>
          </a:ln>
          <a:effectLst/>
        </c:spPr>
      </c:pivotFmt>
      <c:pivotFmt>
        <c:idx val="2"/>
        <c:spPr>
          <a:solidFill>
            <a:srgbClr val="92D050"/>
          </a:solidFill>
          <a:ln>
            <a:noFill/>
          </a:ln>
          <a:effectLst/>
        </c:spPr>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2D050"/>
          </a:solidFill>
          <a:ln>
            <a:noFill/>
          </a:ln>
          <a:effectLst/>
        </c:spPr>
      </c:pivotFmt>
      <c:pivotFmt>
        <c:idx val="5"/>
        <c:spPr>
          <a:solidFill>
            <a:srgbClr val="92D050"/>
          </a:solidFill>
          <a:ln>
            <a:noFill/>
          </a:ln>
          <a:effectLst/>
        </c:spPr>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a:ln>
            <a:noFill/>
          </a:ln>
          <a:effectLst/>
        </c:spPr>
      </c:pivotFmt>
      <c:pivotFmt>
        <c:idx val="8"/>
        <c:spPr>
          <a:solidFill>
            <a:srgbClr val="92D050"/>
          </a:solidFill>
          <a:ln>
            <a:noFill/>
          </a:ln>
          <a:effectLst/>
        </c:spPr>
      </c:pivotFmt>
      <c:pivotFmt>
        <c:idx val="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65000"/>
            </a:schemeClr>
          </a:solidFill>
          <a:ln>
            <a:noFill/>
          </a:ln>
          <a:effectLst/>
        </c:spPr>
      </c:pivotFmt>
      <c:pivotFmt>
        <c:idx val="11"/>
        <c:spPr>
          <a:solidFill>
            <a:srgbClr val="92D050"/>
          </a:solidFill>
          <a:ln>
            <a:noFill/>
          </a:ln>
          <a:effectLst/>
        </c:spPr>
      </c:pivotFmt>
      <c:pivotFmt>
        <c:idx val="12"/>
        <c:spPr>
          <a:solidFill>
            <a:srgbClr val="92D050"/>
          </a:solidFill>
          <a:ln>
            <a:noFill/>
          </a:ln>
          <a:effectLst/>
        </c:spPr>
      </c:pivotFmt>
      <c:pivotFmt>
        <c:idx val="1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pivotFmt>
      <c:pivotFmt>
        <c:idx val="15"/>
        <c:spPr>
          <a:solidFill>
            <a:srgbClr val="92D050"/>
          </a:solidFill>
          <a:ln>
            <a:noFill/>
          </a:ln>
          <a:effectLst/>
        </c:spPr>
      </c:pivotFmt>
      <c:pivotFmt>
        <c:idx val="16"/>
        <c:spPr>
          <a:solidFill>
            <a:srgbClr val="92D050"/>
          </a:solidFill>
          <a:ln>
            <a:noFill/>
          </a:ln>
          <a:effectLst/>
        </c:spPr>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bg1">
              <a:lumMod val="65000"/>
            </a:schemeClr>
          </a:solidFill>
          <a:ln>
            <a:noFill/>
          </a:ln>
          <a:effectLst/>
        </c:spPr>
      </c:pivotFmt>
      <c:pivotFmt>
        <c:idx val="19"/>
        <c:spPr>
          <a:solidFill>
            <a:srgbClr val="92D050"/>
          </a:solidFill>
          <a:ln>
            <a:noFill/>
          </a:ln>
          <a:effectLst/>
        </c:spPr>
      </c:pivotFmt>
      <c:pivotFmt>
        <c:idx val="20"/>
        <c:spPr>
          <a:solidFill>
            <a:srgbClr val="92D050"/>
          </a:solidFill>
          <a:ln>
            <a:noFill/>
          </a:ln>
          <a:effectLst/>
        </c:spPr>
      </c:pivotFmt>
      <c:pivotFmt>
        <c:idx val="2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65000"/>
            </a:schemeClr>
          </a:solidFill>
          <a:ln>
            <a:noFill/>
          </a:ln>
          <a:effectLst/>
        </c:spPr>
      </c:pivotFmt>
      <c:pivotFmt>
        <c:idx val="23"/>
        <c:spPr>
          <a:solidFill>
            <a:srgbClr val="92D050"/>
          </a:solidFill>
          <a:ln>
            <a:noFill/>
          </a:ln>
          <a:effectLst/>
        </c:spPr>
      </c:pivotFmt>
      <c:pivotFmt>
        <c:idx val="24"/>
        <c:spPr>
          <a:solidFill>
            <a:srgbClr val="92D050"/>
          </a:solidFill>
          <a:ln>
            <a:noFill/>
          </a:ln>
          <a:effectLst/>
        </c:spPr>
      </c:pivotFmt>
      <c:pivotFmt>
        <c:idx val="25"/>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bg1">
              <a:lumMod val="65000"/>
            </a:schemeClr>
          </a:solidFill>
          <a:ln>
            <a:noFill/>
          </a:ln>
          <a:effectLst/>
        </c:spPr>
      </c:pivotFmt>
      <c:pivotFmt>
        <c:idx val="27"/>
        <c:spPr>
          <a:solidFill>
            <a:srgbClr val="92D050"/>
          </a:solidFill>
          <a:ln>
            <a:noFill/>
          </a:ln>
          <a:effectLst/>
        </c:spPr>
      </c:pivotFmt>
      <c:pivotFmt>
        <c:idx val="28"/>
        <c:spPr>
          <a:solidFill>
            <a:srgbClr val="92D050"/>
          </a:solidFill>
          <a:ln>
            <a:noFill/>
          </a:ln>
          <a:effectLst/>
        </c:spPr>
      </c:pivotFmt>
      <c:pivotFmt>
        <c:idx val="2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bg1">
              <a:lumMod val="65000"/>
            </a:schemeClr>
          </a:solidFill>
          <a:ln>
            <a:noFill/>
          </a:ln>
          <a:effectLst/>
        </c:spPr>
      </c:pivotFmt>
      <c:pivotFmt>
        <c:idx val="31"/>
        <c:spPr>
          <a:solidFill>
            <a:srgbClr val="92D050"/>
          </a:solidFill>
          <a:ln>
            <a:noFill/>
          </a:ln>
          <a:effectLst/>
        </c:spPr>
      </c:pivotFmt>
      <c:pivotFmt>
        <c:idx val="32"/>
        <c:spPr>
          <a:solidFill>
            <a:srgbClr val="92D050"/>
          </a:solidFill>
          <a:ln>
            <a:noFill/>
          </a:ln>
          <a:effectLst/>
        </c:spPr>
      </c:pivotFmt>
      <c:pivotFmt>
        <c:idx val="33"/>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34"/>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35"/>
        <c:marker>
          <c:symbol val="none"/>
        </c:marker>
        <c:dLbl>
          <c:idx val="0"/>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s>
    <c:plotArea>
      <c:layout>
        <c:manualLayout>
          <c:layoutTarget val="inner"/>
          <c:xMode val="edge"/>
          <c:yMode val="edge"/>
          <c:x val="2.358405890938893E-2"/>
          <c:y val="9.5387049221587028E-2"/>
          <c:w val="0.97117503911074687"/>
          <c:h val="0.90461295077841297"/>
        </c:manualLayout>
      </c:layout>
      <c:barChart>
        <c:barDir val="col"/>
        <c:grouping val="clustered"/>
        <c:varyColors val="0"/>
        <c:ser>
          <c:idx val="0"/>
          <c:order val="0"/>
          <c:tx>
            <c:strRef>
              <c:f>'Survey Data'!$AB$123</c:f>
              <c:strCache>
                <c:ptCount val="1"/>
                <c:pt idx="0">
                  <c:v>Objective 1 </c:v>
                </c:pt>
              </c:strCache>
            </c:strRef>
          </c:tx>
          <c:spPr>
            <a:solidFill>
              <a:srgbClr val="92D050"/>
            </a:solidFill>
            <a:ln>
              <a:noFill/>
            </a:ln>
            <a:effectLst/>
          </c:spPr>
          <c:invertIfNegative val="0"/>
          <c:dPt>
            <c:idx val="1"/>
            <c:invertIfNegative val="0"/>
            <c:bubble3D val="0"/>
            <c:extLst>
              <c:ext xmlns:c16="http://schemas.microsoft.com/office/drawing/2014/chart" uri="{C3380CC4-5D6E-409C-BE32-E72D297353CC}">
                <c16:uniqueId val="{00000005-E7E5-4956-8573-578C95412726}"/>
              </c:ext>
            </c:extLst>
          </c:dPt>
          <c:dPt>
            <c:idx val="2"/>
            <c:invertIfNegative val="0"/>
            <c:bubble3D val="0"/>
            <c:extLst>
              <c:ext xmlns:c16="http://schemas.microsoft.com/office/drawing/2014/chart" uri="{C3380CC4-5D6E-409C-BE32-E72D297353CC}">
                <c16:uniqueId val="{00000007-E7E5-4956-8573-578C95412726}"/>
              </c:ext>
            </c:extLst>
          </c:dPt>
          <c:dPt>
            <c:idx val="3"/>
            <c:invertIfNegative val="0"/>
            <c:bubble3D val="0"/>
            <c:extLst>
              <c:ext xmlns:c16="http://schemas.microsoft.com/office/drawing/2014/chart" uri="{C3380CC4-5D6E-409C-BE32-E72D297353CC}">
                <c16:uniqueId val="{00000009-E7E5-4956-8573-578C95412726}"/>
              </c:ext>
            </c:extLst>
          </c:dPt>
          <c:dPt>
            <c:idx val="4"/>
            <c:invertIfNegative val="0"/>
            <c:bubble3D val="0"/>
            <c:extLst>
              <c:ext xmlns:c16="http://schemas.microsoft.com/office/drawing/2014/chart" uri="{C3380CC4-5D6E-409C-BE32-E72D297353CC}">
                <c16:uniqueId val="{0000000A-E7E5-4956-8573-578C95412726}"/>
              </c:ext>
            </c:extLst>
          </c:dPt>
          <c:dLbls>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Data'!$AB$124</c:f>
              <c:strCache>
                <c:ptCount val="1"/>
                <c:pt idx="0">
                  <c:v>Total</c:v>
                </c:pt>
              </c:strCache>
            </c:strRef>
          </c:cat>
          <c:val>
            <c:numRef>
              <c:f>'Survey Data'!$AB$124</c:f>
              <c:numCache>
                <c:formatCode>0.00</c:formatCode>
                <c:ptCount val="1"/>
                <c:pt idx="0">
                  <c:v>8.1839080459770113</c:v>
                </c:pt>
              </c:numCache>
            </c:numRef>
          </c:val>
          <c:extLst>
            <c:ext xmlns:c16="http://schemas.microsoft.com/office/drawing/2014/chart" uri="{C3380CC4-5D6E-409C-BE32-E72D297353CC}">
              <c16:uniqueId val="{0000000B-E7E5-4956-8573-578C95412726}"/>
            </c:ext>
          </c:extLst>
        </c:ser>
        <c:ser>
          <c:idx val="1"/>
          <c:order val="1"/>
          <c:tx>
            <c:strRef>
              <c:f>'Survey Data'!$AC$123</c:f>
              <c:strCache>
                <c:ptCount val="1"/>
                <c:pt idx="0">
                  <c:v>Objective 2 </c:v>
                </c:pt>
              </c:strCache>
            </c:strRef>
          </c:tx>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cat>
            <c:strRef>
              <c:f>'Survey Data'!$AB$124</c:f>
              <c:strCache>
                <c:ptCount val="1"/>
                <c:pt idx="0">
                  <c:v>Total</c:v>
                </c:pt>
              </c:strCache>
            </c:strRef>
          </c:cat>
          <c:val>
            <c:numRef>
              <c:f>'Survey Data'!$AC$124</c:f>
              <c:numCache>
                <c:formatCode>0.00</c:formatCode>
                <c:ptCount val="1"/>
                <c:pt idx="0">
                  <c:v>8.2490421455938705</c:v>
                </c:pt>
              </c:numCache>
            </c:numRef>
          </c:val>
          <c:extLst>
            <c:ext xmlns:c16="http://schemas.microsoft.com/office/drawing/2014/chart" uri="{C3380CC4-5D6E-409C-BE32-E72D297353CC}">
              <c16:uniqueId val="{0000000C-E7E5-4956-8573-578C95412726}"/>
            </c:ext>
          </c:extLst>
        </c:ser>
        <c:ser>
          <c:idx val="2"/>
          <c:order val="2"/>
          <c:tx>
            <c:strRef>
              <c:f>'Survey Data'!$AD$123</c:f>
              <c:strCache>
                <c:ptCount val="1"/>
                <c:pt idx="0">
                  <c:v>Objective 3 </c:v>
                </c:pt>
              </c:strCache>
            </c:strRef>
          </c:tx>
          <c:invertIfNegative val="0"/>
          <c:dLbls>
            <c:spPr>
              <a:noFill/>
              <a:ln>
                <a:noFill/>
              </a:ln>
              <a:effectLst/>
            </c:spPr>
            <c:txPr>
              <a:bodyPr wrap="square" lIns="38100" tIns="19050" rIns="38100" bIns="19050" anchor="ctr">
                <a:spAutoFit/>
              </a:bodyPr>
              <a:lstStyle/>
              <a:p>
                <a:pPr>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cat>
            <c:strRef>
              <c:f>'Survey Data'!$AB$124</c:f>
              <c:strCache>
                <c:ptCount val="1"/>
                <c:pt idx="0">
                  <c:v>Total</c:v>
                </c:pt>
              </c:strCache>
            </c:strRef>
          </c:cat>
          <c:val>
            <c:numRef>
              <c:f>'Survey Data'!$AD$124</c:f>
              <c:numCache>
                <c:formatCode>0.00</c:formatCode>
                <c:ptCount val="1"/>
                <c:pt idx="0">
                  <c:v>7.8793103448275863</c:v>
                </c:pt>
              </c:numCache>
            </c:numRef>
          </c:val>
          <c:extLst>
            <c:ext xmlns:c16="http://schemas.microsoft.com/office/drawing/2014/chart" uri="{C3380CC4-5D6E-409C-BE32-E72D297353CC}">
              <c16:uniqueId val="{0000000D-E7E5-4956-8573-578C95412726}"/>
            </c:ext>
          </c:extLst>
        </c:ser>
        <c:dLbls>
          <c:dLblPos val="ctr"/>
          <c:showLegendKey val="0"/>
          <c:showVal val="1"/>
          <c:showCatName val="0"/>
          <c:showSerName val="0"/>
          <c:showPercent val="0"/>
          <c:showBubbleSize val="0"/>
        </c:dLbls>
        <c:gapWidth val="0"/>
        <c:axId val="150627023"/>
        <c:axId val="1977483743"/>
      </c:barChart>
      <c:catAx>
        <c:axId val="150627023"/>
        <c:scaling>
          <c:orientation val="minMax"/>
        </c:scaling>
        <c:delete val="1"/>
        <c:axPos val="b"/>
        <c:numFmt formatCode="General" sourceLinked="1"/>
        <c:majorTickMark val="none"/>
        <c:minorTickMark val="none"/>
        <c:tickLblPos val="nextTo"/>
        <c:crossAx val="1977483743"/>
        <c:crosses val="autoZero"/>
        <c:auto val="1"/>
        <c:lblAlgn val="ctr"/>
        <c:lblOffset val="100"/>
        <c:noMultiLvlLbl val="0"/>
      </c:catAx>
      <c:valAx>
        <c:axId val="1977483743"/>
        <c:scaling>
          <c:orientation val="minMax"/>
        </c:scaling>
        <c:delete val="1"/>
        <c:axPos val="l"/>
        <c:numFmt formatCode="0.00" sourceLinked="1"/>
        <c:majorTickMark val="none"/>
        <c:minorTickMark val="none"/>
        <c:tickLblPos val="nextTo"/>
        <c:crossAx val="150627023"/>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lang="en-US" sz="1800" b="1"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[Addendum BC IPTT _Survey_Figures_Tables_20200503 comparison.xlsx]Survey Data!PivotTable12</c:name>
    <c:fmtId val="0"/>
  </c:pivotSource>
  <c:chart>
    <c:autoTitleDeleted val="0"/>
    <c:pivotFmts>
      <c:pivotFmt>
        <c:idx val="0"/>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'Survey Data'!$AB$162</c:f>
              <c:strCache>
                <c:ptCount val="1"/>
                <c:pt idx="0">
                  <c:v>Achievement of Objective 1 Overall </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Data'!$AB$163</c:f>
              <c:strCache>
                <c:ptCount val="1"/>
                <c:pt idx="0">
                  <c:v>Total</c:v>
                </c:pt>
              </c:strCache>
            </c:strRef>
          </c:cat>
          <c:val>
            <c:numRef>
              <c:f>'Survey Data'!$AB$163</c:f>
              <c:numCache>
                <c:formatCode>0.00</c:formatCode>
                <c:ptCount val="1"/>
                <c:pt idx="0">
                  <c:v>8.1839080459770113</c:v>
                </c:pt>
              </c:numCache>
            </c:numRef>
          </c:val>
          <c:extLst>
            <c:ext xmlns:c16="http://schemas.microsoft.com/office/drawing/2014/chart" uri="{C3380CC4-5D6E-409C-BE32-E72D297353CC}">
              <c16:uniqueId val="{00000000-6FC0-4578-9F54-598668EC6CEC}"/>
            </c:ext>
          </c:extLst>
        </c:ser>
        <c:ser>
          <c:idx val="1"/>
          <c:order val="1"/>
          <c:tx>
            <c:strRef>
              <c:f>'Survey Data'!$AC$162</c:f>
              <c:strCache>
                <c:ptCount val="1"/>
                <c:pt idx="0">
                  <c:v>Understanding and appreciating diversity</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Data'!$AB$163</c:f>
              <c:strCache>
                <c:ptCount val="1"/>
                <c:pt idx="0">
                  <c:v>Total</c:v>
                </c:pt>
              </c:strCache>
            </c:strRef>
          </c:cat>
          <c:val>
            <c:numRef>
              <c:f>'Survey Data'!$AC$163</c:f>
              <c:numCache>
                <c:formatCode>0.00</c:formatCode>
                <c:ptCount val="1"/>
                <c:pt idx="0">
                  <c:v>8.2674418604651159</c:v>
                </c:pt>
              </c:numCache>
            </c:numRef>
          </c:val>
          <c:extLst>
            <c:ext xmlns:c16="http://schemas.microsoft.com/office/drawing/2014/chart" uri="{C3380CC4-5D6E-409C-BE32-E72D297353CC}">
              <c16:uniqueId val="{00000003-6FC0-4578-9F54-598668EC6CEC}"/>
            </c:ext>
          </c:extLst>
        </c:ser>
        <c:ser>
          <c:idx val="2"/>
          <c:order val="2"/>
          <c:tx>
            <c:strRef>
              <c:f>'Survey Data'!$AD$162</c:f>
              <c:strCache>
                <c:ptCount val="1"/>
                <c:pt idx="0">
                  <c:v>Communicating and advocacy for inclusion and countering discrimination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Data'!$AB$163</c:f>
              <c:strCache>
                <c:ptCount val="1"/>
                <c:pt idx="0">
                  <c:v>Total</c:v>
                </c:pt>
              </c:strCache>
            </c:strRef>
          </c:cat>
          <c:val>
            <c:numRef>
              <c:f>'Survey Data'!$AD$163</c:f>
              <c:numCache>
                <c:formatCode>0.00</c:formatCode>
                <c:ptCount val="1"/>
                <c:pt idx="0">
                  <c:v>8.1511627906976738</c:v>
                </c:pt>
              </c:numCache>
            </c:numRef>
          </c:val>
          <c:extLst>
            <c:ext xmlns:c16="http://schemas.microsoft.com/office/drawing/2014/chart" uri="{C3380CC4-5D6E-409C-BE32-E72D297353CC}">
              <c16:uniqueId val="{00000004-6FC0-4578-9F54-598668EC6CEC}"/>
            </c:ext>
          </c:extLst>
        </c:ser>
        <c:dLbls>
          <c:dLblPos val="inBase"/>
          <c:showLegendKey val="0"/>
          <c:showVal val="1"/>
          <c:showCatName val="0"/>
          <c:showSerName val="0"/>
          <c:showPercent val="0"/>
          <c:showBubbleSize val="0"/>
        </c:dLbls>
        <c:gapWidth val="182"/>
        <c:axId val="1780075247"/>
        <c:axId val="1920740351"/>
      </c:barChart>
      <c:catAx>
        <c:axId val="1780075247"/>
        <c:scaling>
          <c:orientation val="minMax"/>
        </c:scaling>
        <c:delete val="1"/>
        <c:axPos val="l"/>
        <c:numFmt formatCode="#,##0.00" sourceLinked="0"/>
        <c:majorTickMark val="none"/>
        <c:minorTickMark val="none"/>
        <c:tickLblPos val="nextTo"/>
        <c:crossAx val="1920740351"/>
        <c:crosses val="autoZero"/>
        <c:auto val="1"/>
        <c:lblAlgn val="ctr"/>
        <c:lblOffset val="100"/>
        <c:noMultiLvlLbl val="0"/>
      </c:catAx>
      <c:valAx>
        <c:axId val="1920740351"/>
        <c:scaling>
          <c:orientation val="minMax"/>
        </c:scaling>
        <c:delete val="1"/>
        <c:axPos val="b"/>
        <c:numFmt formatCode="0.00" sourceLinked="1"/>
        <c:majorTickMark val="none"/>
        <c:minorTickMark val="none"/>
        <c:tickLblPos val="nextTo"/>
        <c:crossAx val="1780075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[Addendum BC IPTT _Survey_Figures_Tables_20200503 comparison.xlsx]Survey Data!PivotTable13</c:name>
    <c:fmtId val="0"/>
  </c:pivotSource>
  <c:chart>
    <c:autoTitleDeleted val="0"/>
    <c:pivotFmts>
      <c:pivotFmt>
        <c:idx val="0"/>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6"/>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7"/>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9"/>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2"/>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3"/>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'Survey Data'!$AB$199</c:f>
              <c:strCache>
                <c:ptCount val="1"/>
                <c:pt idx="0">
                  <c:v>Achievement of Objective 2 Overall </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Data'!$AB$200</c:f>
              <c:strCache>
                <c:ptCount val="1"/>
                <c:pt idx="0">
                  <c:v>Total</c:v>
                </c:pt>
              </c:strCache>
            </c:strRef>
          </c:cat>
          <c:val>
            <c:numRef>
              <c:f>'Survey Data'!$AB$200</c:f>
              <c:numCache>
                <c:formatCode>0.00</c:formatCode>
                <c:ptCount val="1"/>
                <c:pt idx="0">
                  <c:v>8.2490421455938705</c:v>
                </c:pt>
              </c:numCache>
            </c:numRef>
          </c:val>
          <c:extLst>
            <c:ext xmlns:c16="http://schemas.microsoft.com/office/drawing/2014/chart" uri="{C3380CC4-5D6E-409C-BE32-E72D297353CC}">
              <c16:uniqueId val="{00000004-A902-4C0B-8BF4-BEAE21067E3F}"/>
            </c:ext>
          </c:extLst>
        </c:ser>
        <c:ser>
          <c:idx val="1"/>
          <c:order val="1"/>
          <c:tx>
            <c:strRef>
              <c:f>'Survey Data'!$AC$199</c:f>
              <c:strCache>
                <c:ptCount val="1"/>
                <c:pt idx="0">
                  <c:v>Feeling motivated and inspired to do more in the future</c:v>
                </c:pt>
              </c:strCache>
            </c:strRef>
          </c:tx>
          <c:invertIfNegative val="0"/>
          <c:dLbls>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'Survey Data'!$AB$200</c:f>
              <c:strCache>
                <c:ptCount val="1"/>
                <c:pt idx="0">
                  <c:v>Total</c:v>
                </c:pt>
              </c:strCache>
            </c:strRef>
          </c:cat>
          <c:val>
            <c:numRef>
              <c:f>'Survey Data'!$AC$200</c:f>
              <c:numCache>
                <c:formatCode>0.00</c:formatCode>
                <c:ptCount val="1"/>
                <c:pt idx="0">
                  <c:v>8.5930232558139537</c:v>
                </c:pt>
              </c:numCache>
            </c:numRef>
          </c:val>
          <c:extLst>
            <c:ext xmlns:c16="http://schemas.microsoft.com/office/drawing/2014/chart" uri="{C3380CC4-5D6E-409C-BE32-E72D297353CC}">
              <c16:uniqueId val="{00000009-A902-4C0B-8BF4-BEAE21067E3F}"/>
            </c:ext>
          </c:extLst>
        </c:ser>
        <c:ser>
          <c:idx val="2"/>
          <c:order val="2"/>
          <c:tx>
            <c:strRef>
              <c:f>'Survey Data'!$AD$199</c:f>
              <c:strCache>
                <c:ptCount val="1"/>
                <c:pt idx="0">
                  <c:v>Feeling empowered and supported</c:v>
                </c:pt>
              </c:strCache>
            </c:strRef>
          </c:tx>
          <c:invertIfNegative val="0"/>
          <c:dLbls>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'Survey Data'!$AB$200</c:f>
              <c:strCache>
                <c:ptCount val="1"/>
                <c:pt idx="0">
                  <c:v>Total</c:v>
                </c:pt>
              </c:strCache>
            </c:strRef>
          </c:cat>
          <c:val>
            <c:numRef>
              <c:f>'Survey Data'!$AD$200</c:f>
              <c:numCache>
                <c:formatCode>0.00</c:formatCode>
                <c:ptCount val="1"/>
                <c:pt idx="0">
                  <c:v>8.3837209302325579</c:v>
                </c:pt>
              </c:numCache>
            </c:numRef>
          </c:val>
          <c:extLst>
            <c:ext xmlns:c16="http://schemas.microsoft.com/office/drawing/2014/chart" uri="{C3380CC4-5D6E-409C-BE32-E72D297353CC}">
              <c16:uniqueId val="{0000000A-A902-4C0B-8BF4-BEAE21067E3F}"/>
            </c:ext>
          </c:extLst>
        </c:ser>
        <c:ser>
          <c:idx val="3"/>
          <c:order val="3"/>
          <c:tx>
            <c:strRef>
              <c:f>'Survey Data'!$AE$199</c:f>
              <c:strCache>
                <c:ptCount val="1"/>
                <c:pt idx="0">
                  <c:v> Carrying out social actions</c:v>
                </c:pt>
              </c:strCache>
            </c:strRef>
          </c:tx>
          <c:invertIfNegative val="0"/>
          <c:dLbls>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'Survey Data'!$AB$200</c:f>
              <c:strCache>
                <c:ptCount val="1"/>
                <c:pt idx="0">
                  <c:v>Total</c:v>
                </c:pt>
              </c:strCache>
            </c:strRef>
          </c:cat>
          <c:val>
            <c:numRef>
              <c:f>'Survey Data'!$AE$200</c:f>
              <c:numCache>
                <c:formatCode>0.00</c:formatCode>
                <c:ptCount val="1"/>
                <c:pt idx="0">
                  <c:v>7.9195402298850572</c:v>
                </c:pt>
              </c:numCache>
            </c:numRef>
          </c:val>
          <c:extLst>
            <c:ext xmlns:c16="http://schemas.microsoft.com/office/drawing/2014/chart" uri="{C3380CC4-5D6E-409C-BE32-E72D297353CC}">
              <c16:uniqueId val="{0000000B-A902-4C0B-8BF4-BEAE21067E3F}"/>
            </c:ext>
          </c:extLst>
        </c:ser>
        <c:dLbls>
          <c:dLblPos val="inBase"/>
          <c:showLegendKey val="0"/>
          <c:showVal val="1"/>
          <c:showCatName val="0"/>
          <c:showSerName val="0"/>
          <c:showPercent val="0"/>
          <c:showBubbleSize val="0"/>
        </c:dLbls>
        <c:gapWidth val="182"/>
        <c:axId val="1780075247"/>
        <c:axId val="1920740351"/>
      </c:barChart>
      <c:catAx>
        <c:axId val="1780075247"/>
        <c:scaling>
          <c:orientation val="minMax"/>
        </c:scaling>
        <c:delete val="1"/>
        <c:axPos val="l"/>
        <c:numFmt formatCode="#,##0.00" sourceLinked="0"/>
        <c:majorTickMark val="none"/>
        <c:minorTickMark val="none"/>
        <c:tickLblPos val="nextTo"/>
        <c:crossAx val="1920740351"/>
        <c:crosses val="autoZero"/>
        <c:auto val="1"/>
        <c:lblAlgn val="ctr"/>
        <c:lblOffset val="100"/>
        <c:noMultiLvlLbl val="0"/>
      </c:catAx>
      <c:valAx>
        <c:axId val="1920740351"/>
        <c:scaling>
          <c:orientation val="minMax"/>
        </c:scaling>
        <c:delete val="1"/>
        <c:axPos val="b"/>
        <c:numFmt formatCode="0.00" sourceLinked="1"/>
        <c:majorTickMark val="none"/>
        <c:minorTickMark val="none"/>
        <c:tickLblPos val="nextTo"/>
        <c:crossAx val="1780075247"/>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sz="12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[Addendum BC IPTT _Survey_Figures_Tables_20200503 comparison.xlsx]Survey Data!PivotTable14</c:name>
    <c:fmtId val="0"/>
  </c:pivotSource>
  <c:chart>
    <c:autoTitleDeleted val="0"/>
    <c:pivotFmts>
      <c:pivotFmt>
        <c:idx val="0"/>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6"/>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7"/>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9"/>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2"/>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3"/>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4"/>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5"/>
        <c:spPr>
          <a:solidFill>
            <a:srgbClr val="92D050"/>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8"/>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9"/>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1"/>
        <c:spPr>
          <a:solidFill>
            <a:srgbClr val="92D050"/>
          </a:solidFill>
        </c:spPr>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2"/>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3"/>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'Survey Data'!$AB$234</c:f>
              <c:strCache>
                <c:ptCount val="1"/>
                <c:pt idx="0">
                  <c:v> Achievement of Objective 3 Overall</c:v>
                </c:pt>
              </c:strCache>
            </c:strRef>
          </c:tx>
          <c:spPr>
            <a:solidFill>
              <a:srgbClr val="92D050"/>
            </a:solidFill>
          </c:spPr>
          <c:invertIfNegative val="0"/>
          <c:dLbls>
            <c:dLbl>
              <c:idx val="0"/>
              <c:dLblPos val="inBase"/>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3C4-461B-80B2-6CACA5178600}"/>
                </c:ext>
              </c:extLst>
            </c:dLbl>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Data'!$AB$235</c:f>
              <c:strCache>
                <c:ptCount val="1"/>
                <c:pt idx="0">
                  <c:v>Total</c:v>
                </c:pt>
              </c:strCache>
            </c:strRef>
          </c:cat>
          <c:val>
            <c:numRef>
              <c:f>'Survey Data'!$AB$235</c:f>
              <c:numCache>
                <c:formatCode>0.00</c:formatCode>
                <c:ptCount val="1"/>
                <c:pt idx="0">
                  <c:v>7.8793103448275863</c:v>
                </c:pt>
              </c:numCache>
            </c:numRef>
          </c:val>
          <c:extLst>
            <c:ext xmlns:c16="http://schemas.microsoft.com/office/drawing/2014/chart" uri="{C3380CC4-5D6E-409C-BE32-E72D297353CC}">
              <c16:uniqueId val="{00000004-33C4-461B-80B2-6CACA5178600}"/>
            </c:ext>
          </c:extLst>
        </c:ser>
        <c:ser>
          <c:idx val="1"/>
          <c:order val="1"/>
          <c:tx>
            <c:strRef>
              <c:f>'Survey Data'!$AC$234</c:f>
              <c:strCache>
                <c:ptCount val="1"/>
                <c:pt idx="0">
                  <c:v>Participating actively in international events</c:v>
                </c:pt>
              </c:strCache>
            </c:strRef>
          </c:tx>
          <c:invertIfNegative val="0"/>
          <c:dLbls>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'Survey Data'!$AB$235</c:f>
              <c:strCache>
                <c:ptCount val="1"/>
                <c:pt idx="0">
                  <c:v>Total</c:v>
                </c:pt>
              </c:strCache>
            </c:strRef>
          </c:cat>
          <c:val>
            <c:numRef>
              <c:f>'Survey Data'!$AC$235</c:f>
              <c:numCache>
                <c:formatCode>0.00</c:formatCode>
                <c:ptCount val="1"/>
                <c:pt idx="0">
                  <c:v>7.6585365853658534</c:v>
                </c:pt>
              </c:numCache>
            </c:numRef>
          </c:val>
          <c:extLst>
            <c:ext xmlns:c16="http://schemas.microsoft.com/office/drawing/2014/chart" uri="{C3380CC4-5D6E-409C-BE32-E72D297353CC}">
              <c16:uniqueId val="{0000000B-33C4-461B-80B2-6CACA5178600}"/>
            </c:ext>
          </c:extLst>
        </c:ser>
        <c:ser>
          <c:idx val="2"/>
          <c:order val="2"/>
          <c:tx>
            <c:strRef>
              <c:f>'Survey Data'!$AD$234</c:f>
              <c:strCache>
                <c:ptCount val="1"/>
                <c:pt idx="0">
                  <c:v>Learning new skills and tools I can use to promote inclusion or tackle discrimination</c:v>
                </c:pt>
              </c:strCache>
            </c:strRef>
          </c:tx>
          <c:invertIfNegative val="0"/>
          <c:dLbls>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'Survey Data'!$AB$235</c:f>
              <c:strCache>
                <c:ptCount val="1"/>
                <c:pt idx="0">
                  <c:v>Total</c:v>
                </c:pt>
              </c:strCache>
            </c:strRef>
          </c:cat>
          <c:val>
            <c:numRef>
              <c:f>'Survey Data'!$AD$235</c:f>
              <c:numCache>
                <c:formatCode>0.00</c:formatCode>
                <c:ptCount val="1"/>
                <c:pt idx="0">
                  <c:v>8.1724137931034484</c:v>
                </c:pt>
              </c:numCache>
            </c:numRef>
          </c:val>
          <c:extLst>
            <c:ext xmlns:c16="http://schemas.microsoft.com/office/drawing/2014/chart" uri="{C3380CC4-5D6E-409C-BE32-E72D297353CC}">
              <c16:uniqueId val="{0000000C-33C4-461B-80B2-6CACA5178600}"/>
            </c:ext>
          </c:extLst>
        </c:ser>
        <c:dLbls>
          <c:dLblPos val="inBase"/>
          <c:showLegendKey val="0"/>
          <c:showVal val="1"/>
          <c:showCatName val="0"/>
          <c:showSerName val="0"/>
          <c:showPercent val="0"/>
          <c:showBubbleSize val="0"/>
        </c:dLbls>
        <c:gapWidth val="182"/>
        <c:axId val="1780075247"/>
        <c:axId val="1920740351"/>
      </c:barChart>
      <c:catAx>
        <c:axId val="1780075247"/>
        <c:scaling>
          <c:orientation val="minMax"/>
        </c:scaling>
        <c:delete val="1"/>
        <c:axPos val="l"/>
        <c:numFmt formatCode="#,##0.00" sourceLinked="0"/>
        <c:majorTickMark val="none"/>
        <c:minorTickMark val="none"/>
        <c:tickLblPos val="nextTo"/>
        <c:crossAx val="1920740351"/>
        <c:crosses val="autoZero"/>
        <c:auto val="1"/>
        <c:lblAlgn val="ctr"/>
        <c:lblOffset val="100"/>
        <c:noMultiLvlLbl val="0"/>
      </c:catAx>
      <c:valAx>
        <c:axId val="1920740351"/>
        <c:scaling>
          <c:orientation val="minMax"/>
        </c:scaling>
        <c:delete val="1"/>
        <c:axPos val="b"/>
        <c:numFmt formatCode="0.00" sourceLinked="1"/>
        <c:majorTickMark val="none"/>
        <c:minorTickMark val="none"/>
        <c:tickLblPos val="nextTo"/>
        <c:crossAx val="1780075247"/>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sz="12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'Survey Data'!$AR$194</c:f>
              <c:strCache>
                <c:ptCount val="1"/>
                <c:pt idx="0">
                  <c:v>Participants</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Data'!$AS$193:$AY$193</c:f>
              <c:strCache>
                <c:ptCount val="7"/>
                <c:pt idx="0">
                  <c:v>Understanding &amp; appreciating diversity</c:v>
                </c:pt>
                <c:pt idx="1">
                  <c:v>Learning new skills and tools to promote inclusion or tackle discrimination</c:v>
                </c:pt>
                <c:pt idx="2">
                  <c:v>Communicating and advocacy for inclusion &amp; countering discrimination</c:v>
                </c:pt>
                <c:pt idx="3">
                  <c:v>Carrying out social action</c:v>
                </c:pt>
                <c:pt idx="4">
                  <c:v>Feeling motivated and inspired to do more in future</c:v>
                </c:pt>
                <c:pt idx="5">
                  <c:v> Feeling empowered &amp; supported</c:v>
                </c:pt>
                <c:pt idx="6">
                  <c:v>Participating actively in international event</c:v>
                </c:pt>
              </c:strCache>
            </c:strRef>
          </c:cat>
          <c:val>
            <c:numRef>
              <c:f>'Survey Data'!$AS$194:$AY$194</c:f>
              <c:numCache>
                <c:formatCode>0.00</c:formatCode>
                <c:ptCount val="7"/>
                <c:pt idx="0">
                  <c:v>8.2674418604651159</c:v>
                </c:pt>
                <c:pt idx="1">
                  <c:v>8.1724137931034484</c:v>
                </c:pt>
                <c:pt idx="2">
                  <c:v>8.1511627906976738</c:v>
                </c:pt>
                <c:pt idx="3">
                  <c:v>7.9195402298850572</c:v>
                </c:pt>
                <c:pt idx="4">
                  <c:v>8.5930232558139537</c:v>
                </c:pt>
                <c:pt idx="5">
                  <c:v>8.3837209302325579</c:v>
                </c:pt>
                <c:pt idx="6">
                  <c:v>7.6585365853658534</c:v>
                </c:pt>
              </c:numCache>
            </c:numRef>
          </c:val>
          <c:extLst>
            <c:ext xmlns:c16="http://schemas.microsoft.com/office/drawing/2014/chart" uri="{C3380CC4-5D6E-409C-BE32-E72D297353CC}">
              <c16:uniqueId val="{00000000-0BEA-40A3-BCD9-F772D92B9550}"/>
            </c:ext>
          </c:extLst>
        </c:ser>
        <c:ser>
          <c:idx val="1"/>
          <c:order val="1"/>
          <c:tx>
            <c:strRef>
              <c:f>'Survey Data'!$AR$195</c:f>
              <c:strCache>
                <c:ptCount val="1"/>
                <c:pt idx="0">
                  <c:v>Representatives of Partner Organizations</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Data'!$AS$193:$AY$193</c:f>
              <c:strCache>
                <c:ptCount val="7"/>
                <c:pt idx="0">
                  <c:v>Understanding &amp; appreciating diversity</c:v>
                </c:pt>
                <c:pt idx="1">
                  <c:v>Learning new skills and tools to promote inclusion or tackle discrimination</c:v>
                </c:pt>
                <c:pt idx="2">
                  <c:v>Communicating and advocacy for inclusion &amp; countering discrimination</c:v>
                </c:pt>
                <c:pt idx="3">
                  <c:v>Carrying out social action</c:v>
                </c:pt>
                <c:pt idx="4">
                  <c:v>Feeling motivated and inspired to do more in future</c:v>
                </c:pt>
                <c:pt idx="5">
                  <c:v> Feeling empowered &amp; supported</c:v>
                </c:pt>
                <c:pt idx="6">
                  <c:v>Participating actively in international event</c:v>
                </c:pt>
              </c:strCache>
            </c:strRef>
          </c:cat>
          <c:val>
            <c:numRef>
              <c:f>'Survey Data'!$AS$195:$AY$195</c:f>
              <c:numCache>
                <c:formatCode>0.00</c:formatCode>
                <c:ptCount val="7"/>
                <c:pt idx="0">
                  <c:v>8</c:v>
                </c:pt>
                <c:pt idx="1">
                  <c:v>8</c:v>
                </c:pt>
                <c:pt idx="2">
                  <c:v>7.5</c:v>
                </c:pt>
                <c:pt idx="3">
                  <c:v>7.833333333333333</c:v>
                </c:pt>
                <c:pt idx="4">
                  <c:v>8.3333333333333339</c:v>
                </c:pt>
                <c:pt idx="5">
                  <c:v>8.3333333333333339</c:v>
                </c:pt>
                <c:pt idx="6">
                  <c:v>8.5</c:v>
                </c:pt>
              </c:numCache>
            </c:numRef>
          </c:val>
          <c:extLst>
            <c:ext xmlns:c16="http://schemas.microsoft.com/office/drawing/2014/chart" uri="{C3380CC4-5D6E-409C-BE32-E72D297353CC}">
              <c16:uniqueId val="{00000001-0BEA-40A3-BCD9-F772D92B9550}"/>
            </c:ext>
          </c:extLst>
        </c:ser>
        <c:dLbls>
          <c:dLblPos val="outEnd"/>
          <c:showLegendKey val="0"/>
          <c:showVal val="1"/>
          <c:showCatName val="0"/>
          <c:showSerName val="0"/>
          <c:showPercent val="0"/>
          <c:showBubbleSize val="0"/>
        </c:dLbls>
        <c:gapWidth val="219"/>
        <c:overlap val="-27"/>
        <c:axId val="850545488"/>
        <c:axId val="1061124320"/>
      </c:barChart>
      <c:catAx>
        <c:axId val="85054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61124320"/>
        <c:crosses val="autoZero"/>
        <c:auto val="1"/>
        <c:lblAlgn val="ctr"/>
        <c:lblOffset val="100"/>
        <c:noMultiLvlLbl val="0"/>
      </c:catAx>
      <c:valAx>
        <c:axId val="1061124320"/>
        <c:scaling>
          <c:orientation val="minMax"/>
        </c:scaling>
        <c:delete val="0"/>
        <c:axPos val="l"/>
        <c:title>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5054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[Addendum BC IPTT _Survey_Figures_Tables_20200503 comparison.xlsx]Figures!PivotTable12</c:name>
    <c:fmtId val="1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2"/>
        <c:spPr>
          <a:solidFill>
            <a:srgbClr val="92D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3"/>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0000"/>
          </a:solidFill>
          <a:ln>
            <a:noFill/>
          </a:ln>
          <a:effectLst/>
        </c:spPr>
        <c:dLbl>
          <c:idx val="0"/>
          <c:layout>
            <c:manualLayout>
              <c:x val="1.8855957116505465E-3"/>
              <c:y val="-0.2275700780658124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0000"/>
          </a:solidFill>
          <a:ln>
            <a:noFill/>
          </a:ln>
          <a:effectLst/>
        </c:spPr>
        <c:dLbl>
          <c:idx val="0"/>
          <c:layout>
            <c:manualLayout>
              <c:x val="1.8855957116505465E-3"/>
              <c:y val="-0.2275700780658124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7"/>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8"/>
        <c:spPr>
          <a:solidFill>
            <a:srgbClr val="92D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9"/>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0000"/>
          </a:solidFill>
          <a:ln>
            <a:noFill/>
          </a:ln>
          <a:effectLst/>
        </c:spPr>
        <c:dLbl>
          <c:idx val="0"/>
          <c:layout>
            <c:manualLayout>
              <c:x val="1.8855957116505465E-3"/>
              <c:y val="-0.2275700780658124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
        <c:idx val="12"/>
        <c:spPr>
          <a:solidFill>
            <a:srgbClr val="92D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pivotFmt>
    </c:pivotFmts>
    <c:plotArea>
      <c:layout>
        <c:manualLayout>
          <c:layoutTarget val="inner"/>
          <c:xMode val="edge"/>
          <c:yMode val="edge"/>
          <c:x val="2.0792162024671382E-2"/>
          <c:y val="1.2640177594495204E-2"/>
          <c:w val="0.95841567595065724"/>
          <c:h val="0.96394916015236665"/>
        </c:manualLayout>
      </c:layout>
      <c:barChart>
        <c:barDir val="bar"/>
        <c:grouping val="stacked"/>
        <c:varyColors val="0"/>
        <c:ser>
          <c:idx val="0"/>
          <c:order val="0"/>
          <c:tx>
            <c:strRef>
              <c:f>Figures!$B$4:$B$5</c:f>
              <c:strCache>
                <c:ptCount val="1"/>
                <c:pt idx="0">
                  <c:v>Negative</c:v>
                </c:pt>
              </c:strCache>
            </c:strRef>
          </c:tx>
          <c:spPr>
            <a:solidFill>
              <a:srgbClr val="FF0000"/>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6E6E-4D8A-9DB3-9F43C4C8F7B5}"/>
              </c:ext>
            </c:extLst>
          </c:dPt>
          <c:dLbls>
            <c:dLbl>
              <c:idx val="0"/>
              <c:layout>
                <c:manualLayout>
                  <c:x val="1.8855957116505465E-3"/>
                  <c:y val="-0.2275700780658124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E6E-4D8A-9DB3-9F43C4C8F7B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Figures!$A$6</c:f>
              <c:strCache>
                <c:ptCount val="1"/>
                <c:pt idx="0">
                  <c:v>Total</c:v>
                </c:pt>
              </c:strCache>
            </c:strRef>
          </c:cat>
          <c:val>
            <c:numRef>
              <c:f>Figures!$B$6</c:f>
              <c:numCache>
                <c:formatCode>General</c:formatCode>
                <c:ptCount val="1"/>
                <c:pt idx="0">
                  <c:v>4</c:v>
                </c:pt>
              </c:numCache>
            </c:numRef>
          </c:val>
          <c:extLst>
            <c:ext xmlns:c16="http://schemas.microsoft.com/office/drawing/2014/chart" uri="{C3380CC4-5D6E-409C-BE32-E72D297353CC}">
              <c16:uniqueId val="{00000002-6E6E-4D8A-9DB3-9F43C4C8F7B5}"/>
            </c:ext>
          </c:extLst>
        </c:ser>
        <c:ser>
          <c:idx val="1"/>
          <c:order val="1"/>
          <c:tx>
            <c:strRef>
              <c:f>Figures!$C$4:$C$5</c:f>
              <c:strCache>
                <c:ptCount val="1"/>
                <c:pt idx="0">
                  <c:v>Neutral</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Figures!$A$6</c:f>
              <c:strCache>
                <c:ptCount val="1"/>
                <c:pt idx="0">
                  <c:v>Total</c:v>
                </c:pt>
              </c:strCache>
            </c:strRef>
          </c:cat>
          <c:val>
            <c:numRef>
              <c:f>Figures!$C$6</c:f>
              <c:numCache>
                <c:formatCode>General</c:formatCode>
                <c:ptCount val="1"/>
                <c:pt idx="0">
                  <c:v>12</c:v>
                </c:pt>
              </c:numCache>
            </c:numRef>
          </c:val>
          <c:extLst>
            <c:ext xmlns:c16="http://schemas.microsoft.com/office/drawing/2014/chart" uri="{C3380CC4-5D6E-409C-BE32-E72D297353CC}">
              <c16:uniqueId val="{00000003-6E6E-4D8A-9DB3-9F43C4C8F7B5}"/>
            </c:ext>
          </c:extLst>
        </c:ser>
        <c:ser>
          <c:idx val="2"/>
          <c:order val="2"/>
          <c:tx>
            <c:strRef>
              <c:f>Figures!$D$4:$D$5</c:f>
              <c:strCache>
                <c:ptCount val="1"/>
                <c:pt idx="0">
                  <c:v>Positive</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Figures!$A$6</c:f>
              <c:strCache>
                <c:ptCount val="1"/>
                <c:pt idx="0">
                  <c:v>Total</c:v>
                </c:pt>
              </c:strCache>
            </c:strRef>
          </c:cat>
          <c:val>
            <c:numRef>
              <c:f>Figures!$D$6</c:f>
              <c:numCache>
                <c:formatCode>General</c:formatCode>
                <c:ptCount val="1"/>
                <c:pt idx="0">
                  <c:v>28</c:v>
                </c:pt>
              </c:numCache>
            </c:numRef>
          </c:val>
          <c:extLst>
            <c:ext xmlns:c16="http://schemas.microsoft.com/office/drawing/2014/chart" uri="{C3380CC4-5D6E-409C-BE32-E72D297353CC}">
              <c16:uniqueId val="{00000004-6E6E-4D8A-9DB3-9F43C4C8F7B5}"/>
            </c:ext>
          </c:extLst>
        </c:ser>
        <c:dLbls>
          <c:dLblPos val="ctr"/>
          <c:showLegendKey val="0"/>
          <c:showVal val="1"/>
          <c:showCatName val="0"/>
          <c:showSerName val="0"/>
          <c:showPercent val="0"/>
          <c:showBubbleSize val="0"/>
        </c:dLbls>
        <c:gapWidth val="219"/>
        <c:overlap val="100"/>
        <c:axId val="308645919"/>
        <c:axId val="2096210751"/>
      </c:barChart>
      <c:catAx>
        <c:axId val="308645919"/>
        <c:scaling>
          <c:orientation val="minMax"/>
        </c:scaling>
        <c:delete val="1"/>
        <c:axPos val="l"/>
        <c:numFmt formatCode="General" sourceLinked="1"/>
        <c:majorTickMark val="none"/>
        <c:minorTickMark val="none"/>
        <c:tickLblPos val="nextTo"/>
        <c:crossAx val="2096210751"/>
        <c:crosses val="autoZero"/>
        <c:auto val="1"/>
        <c:lblAlgn val="ctr"/>
        <c:lblOffset val="100"/>
        <c:noMultiLvlLbl val="0"/>
      </c:catAx>
      <c:valAx>
        <c:axId val="2096210751"/>
        <c:scaling>
          <c:orientation val="minMax"/>
        </c:scaling>
        <c:delete val="1"/>
        <c:axPos val="b"/>
        <c:numFmt formatCode="General" sourceLinked="1"/>
        <c:majorTickMark val="none"/>
        <c:minorTickMark val="none"/>
        <c:tickLblPos val="nextTo"/>
        <c:crossAx val="308645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56843156481037"/>
          <c:y val="4.6758109954858511E-2"/>
          <c:w val="0.48314494482012393"/>
          <c:h val="0.71377811218398535"/>
        </c:manualLayout>
      </c:layout>
      <c:pieChart>
        <c:varyColors val="1"/>
        <c:ser>
          <c:idx val="0"/>
          <c:order val="0"/>
          <c:spPr>
            <a:solidFill>
              <a:srgbClr val="92D050"/>
            </a:solidFill>
          </c:spPr>
          <c:dPt>
            <c:idx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D08F-4B4E-8B37-845C81611C1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08F-4B4E-8B37-845C81611C1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D08F-4B4E-8B37-845C81611C1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D08F-4B4E-8B37-845C81611C15}"/>
              </c:ext>
            </c:extLst>
          </c:dPt>
          <c:dLbls>
            <c:dLbl>
              <c:idx val="2"/>
              <c:delete val="1"/>
              <c:extLst>
                <c:ext xmlns:c15="http://schemas.microsoft.com/office/drawing/2012/chart" uri="{CE6537A1-D6FC-4f65-9D91-7224C49458BB}"/>
                <c:ext xmlns:c16="http://schemas.microsoft.com/office/drawing/2014/chart" uri="{C3380CC4-5D6E-409C-BE32-E72D297353CC}">
                  <c16:uniqueId val="{00000005-D08F-4B4E-8B37-845C81611C15}"/>
                </c:ext>
              </c:extLst>
            </c:dLbl>
            <c:dLbl>
              <c:idx val="3"/>
              <c:delete val="1"/>
              <c:extLst>
                <c:ext xmlns:c15="http://schemas.microsoft.com/office/drawing/2012/chart" uri="{CE6537A1-D6FC-4f65-9D91-7224C49458BB}"/>
                <c:ext xmlns:c16="http://schemas.microsoft.com/office/drawing/2014/chart" uri="{C3380CC4-5D6E-409C-BE32-E72D297353CC}">
                  <c16:uniqueId val="{00000007-D08F-4B4E-8B37-845C81611C15}"/>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Figures!$S$33:$V$33</c:f>
              <c:strCache>
                <c:ptCount val="4"/>
                <c:pt idx="0">
                  <c:v>Male</c:v>
                </c:pt>
                <c:pt idx="1">
                  <c:v>Female</c:v>
                </c:pt>
                <c:pt idx="2">
                  <c:v>Other</c:v>
                </c:pt>
                <c:pt idx="3">
                  <c:v>Prefer not to say</c:v>
                </c:pt>
              </c:strCache>
            </c:strRef>
          </c:cat>
          <c:val>
            <c:numRef>
              <c:f>Figures!$S$34:$V$34</c:f>
              <c:numCache>
                <c:formatCode>0%</c:formatCode>
                <c:ptCount val="4"/>
                <c:pt idx="0">
                  <c:v>0.43478260869565216</c:v>
                </c:pt>
                <c:pt idx="1">
                  <c:v>0.56521739130434778</c:v>
                </c:pt>
                <c:pt idx="2">
                  <c:v>0</c:v>
                </c:pt>
                <c:pt idx="3">
                  <c:v>0</c:v>
                </c:pt>
              </c:numCache>
            </c:numRef>
          </c:val>
          <c:extLst>
            <c:ext xmlns:c16="http://schemas.microsoft.com/office/drawing/2014/chart" uri="{C3380CC4-5D6E-409C-BE32-E72D297353CC}">
              <c16:uniqueId val="{00000008-D08F-4B4E-8B37-845C81611C1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92-4AD6-91CC-A362B472D70F}"/>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E92-4AD6-91CC-A362B472D7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92-4AD6-91CC-A362B472D70F}"/>
              </c:ext>
            </c:extLst>
          </c:dPt>
          <c:cat>
            <c:strRef>
              <c:f>Figures!$X$33:$Z$33</c:f>
              <c:strCache>
                <c:ptCount val="3"/>
                <c:pt idx="0">
                  <c:v>Any Disability</c:v>
                </c:pt>
                <c:pt idx="1">
                  <c:v>No Disability</c:v>
                </c:pt>
                <c:pt idx="2">
                  <c:v>Prefer not to say</c:v>
                </c:pt>
              </c:strCache>
            </c:strRef>
          </c:cat>
          <c:val>
            <c:numRef>
              <c:f>Figures!$X$34:$Z$34</c:f>
              <c:numCache>
                <c:formatCode>0%</c:formatCode>
                <c:ptCount val="3"/>
                <c:pt idx="0">
                  <c:v>0</c:v>
                </c:pt>
                <c:pt idx="1">
                  <c:v>1</c:v>
                </c:pt>
                <c:pt idx="2">
                  <c:v>0</c:v>
                </c:pt>
              </c:numCache>
            </c:numRef>
          </c:val>
          <c:extLst>
            <c:ext xmlns:c16="http://schemas.microsoft.com/office/drawing/2014/chart" uri="{C3380CC4-5D6E-409C-BE32-E72D297353CC}">
              <c16:uniqueId val="{00000006-0E92-4AD6-91CC-A362B472D70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C50B-4260-AD74-1CAEA7D9A003}"/>
              </c:ext>
            </c:extLst>
          </c:dPt>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3-C50B-4260-AD74-1CAEA7D9A003}"/>
              </c:ext>
            </c:extLst>
          </c:dPt>
          <c:dPt>
            <c:idx val="2"/>
            <c:invertIfNegative val="0"/>
            <c:bubble3D val="0"/>
            <c:spPr>
              <a:solidFill>
                <a:schemeClr val="bg1">
                  <a:lumMod val="85000"/>
                </a:schemeClr>
              </a:solidFill>
              <a:ln>
                <a:noFill/>
              </a:ln>
              <a:effectLst/>
            </c:spPr>
            <c:extLst>
              <c:ext xmlns:c16="http://schemas.microsoft.com/office/drawing/2014/chart" uri="{C3380CC4-5D6E-409C-BE32-E72D297353CC}">
                <c16:uniqueId val="{00000005-C50B-4260-AD74-1CAEA7D9A003}"/>
              </c:ext>
            </c:extLst>
          </c:dPt>
          <c:dPt>
            <c:idx val="3"/>
            <c:invertIfNegative val="0"/>
            <c:bubble3D val="0"/>
            <c:spPr>
              <a:solidFill>
                <a:schemeClr val="bg1">
                  <a:lumMod val="85000"/>
                </a:schemeClr>
              </a:solidFill>
              <a:ln>
                <a:noFill/>
              </a:ln>
              <a:effectLst/>
            </c:spPr>
            <c:extLst>
              <c:ext xmlns:c16="http://schemas.microsoft.com/office/drawing/2014/chart" uri="{C3380CC4-5D6E-409C-BE32-E72D297353CC}">
                <c16:uniqueId val="{00000007-C50B-4260-AD74-1CAEA7D9A003}"/>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Figures!$AB$33:$AG$33</c:f>
              <c:strCache>
                <c:ptCount val="6"/>
                <c:pt idx="0">
                  <c:v>18-30</c:v>
                </c:pt>
                <c:pt idx="1">
                  <c:v>31-40</c:v>
                </c:pt>
                <c:pt idx="2">
                  <c:v>41-50</c:v>
                </c:pt>
                <c:pt idx="3">
                  <c:v>51-60</c:v>
                </c:pt>
                <c:pt idx="4">
                  <c:v>61-70</c:v>
                </c:pt>
                <c:pt idx="5">
                  <c:v>71- over</c:v>
                </c:pt>
              </c:strCache>
            </c:strRef>
          </c:cat>
          <c:val>
            <c:numRef>
              <c:f>Figures!$AB$34:$AG$34</c:f>
              <c:numCache>
                <c:formatCode>0%</c:formatCode>
                <c:ptCount val="6"/>
                <c:pt idx="0">
                  <c:v>0.55000000000000004</c:v>
                </c:pt>
                <c:pt idx="1">
                  <c:v>0.25</c:v>
                </c:pt>
                <c:pt idx="2">
                  <c:v>0.15</c:v>
                </c:pt>
                <c:pt idx="3">
                  <c:v>0.05</c:v>
                </c:pt>
                <c:pt idx="4">
                  <c:v>0</c:v>
                </c:pt>
                <c:pt idx="5">
                  <c:v>0</c:v>
                </c:pt>
              </c:numCache>
            </c:numRef>
          </c:val>
          <c:extLst>
            <c:ext xmlns:c16="http://schemas.microsoft.com/office/drawing/2014/chart" uri="{C3380CC4-5D6E-409C-BE32-E72D297353CC}">
              <c16:uniqueId val="{00000008-C50B-4260-AD74-1CAEA7D9A003}"/>
            </c:ext>
          </c:extLst>
        </c:ser>
        <c:dLbls>
          <c:showLegendKey val="0"/>
          <c:showVal val="0"/>
          <c:showCatName val="0"/>
          <c:showSerName val="0"/>
          <c:showPercent val="0"/>
          <c:showBubbleSize val="0"/>
        </c:dLbls>
        <c:gapWidth val="0"/>
        <c:axId val="970227376"/>
        <c:axId val="802373424"/>
      </c:barChart>
      <c:catAx>
        <c:axId val="970227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02373424"/>
        <c:crosses val="autoZero"/>
        <c:auto val="1"/>
        <c:lblAlgn val="ctr"/>
        <c:lblOffset val="100"/>
        <c:noMultiLvlLbl val="0"/>
      </c:catAx>
      <c:valAx>
        <c:axId val="802373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970227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12270341207351"/>
          <c:y val="4.6296296296296294E-2"/>
          <c:w val="0.88498840769903764"/>
          <c:h val="0.841674686497521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C0A2-4A30-AB1A-96D7B0FB07E8}"/>
              </c:ext>
            </c:extLst>
          </c:dPt>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3-C0A2-4A30-AB1A-96D7B0FB07E8}"/>
              </c:ext>
            </c:extLst>
          </c:dPt>
          <c:dLbls>
            <c:dLbl>
              <c:idx val="2"/>
              <c:delete val="1"/>
              <c:extLst>
                <c:ext xmlns:c15="http://schemas.microsoft.com/office/drawing/2012/chart" uri="{CE6537A1-D6FC-4f65-9D91-7224C49458BB}"/>
                <c:ext xmlns:c16="http://schemas.microsoft.com/office/drawing/2014/chart" uri="{C3380CC4-5D6E-409C-BE32-E72D297353CC}">
                  <c16:uniqueId val="{00000004-C0A2-4A30-AB1A-96D7B0FB07E8}"/>
                </c:ext>
              </c:extLst>
            </c:dLbl>
            <c:dLbl>
              <c:idx val="3"/>
              <c:delete val="1"/>
              <c:extLst>
                <c:ext xmlns:c15="http://schemas.microsoft.com/office/drawing/2012/chart" uri="{CE6537A1-D6FC-4f65-9D91-7224C49458BB}"/>
                <c:ext xmlns:c16="http://schemas.microsoft.com/office/drawing/2014/chart" uri="{C3380CC4-5D6E-409C-BE32-E72D297353CC}">
                  <c16:uniqueId val="{00000005-C0A2-4A30-AB1A-96D7B0FB07E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Figures!$AI$33:$AL$33</c:f>
              <c:strCache>
                <c:ptCount val="4"/>
                <c:pt idx="0">
                  <c:v>Yes</c:v>
                </c:pt>
                <c:pt idx="1">
                  <c:v>No</c:v>
                </c:pt>
                <c:pt idx="2">
                  <c:v>Don't Know</c:v>
                </c:pt>
                <c:pt idx="3">
                  <c:v>Prefer not to say</c:v>
                </c:pt>
              </c:strCache>
            </c:strRef>
          </c:cat>
          <c:val>
            <c:numRef>
              <c:f>Figures!$AI$34:$AL$34</c:f>
              <c:numCache>
                <c:formatCode>0%</c:formatCode>
                <c:ptCount val="4"/>
                <c:pt idx="0">
                  <c:v>0.53333333333333333</c:v>
                </c:pt>
                <c:pt idx="1">
                  <c:v>0.46666666666666667</c:v>
                </c:pt>
                <c:pt idx="2">
                  <c:v>0</c:v>
                </c:pt>
                <c:pt idx="3">
                  <c:v>0</c:v>
                </c:pt>
              </c:numCache>
            </c:numRef>
          </c:val>
          <c:extLst>
            <c:ext xmlns:c16="http://schemas.microsoft.com/office/drawing/2014/chart" uri="{C3380CC4-5D6E-409C-BE32-E72D297353CC}">
              <c16:uniqueId val="{00000006-C0A2-4A30-AB1A-96D7B0FB07E8}"/>
            </c:ext>
          </c:extLst>
        </c:ser>
        <c:dLbls>
          <c:showLegendKey val="0"/>
          <c:showVal val="0"/>
          <c:showCatName val="0"/>
          <c:showSerName val="0"/>
          <c:showPercent val="0"/>
          <c:showBubbleSize val="0"/>
        </c:dLbls>
        <c:gapWidth val="0"/>
        <c:overlap val="-27"/>
        <c:axId val="454016992"/>
        <c:axId val="951447456"/>
      </c:barChart>
      <c:catAx>
        <c:axId val="4540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51447456"/>
        <c:crosses val="autoZero"/>
        <c:auto val="1"/>
        <c:lblAlgn val="ctr"/>
        <c:lblOffset val="100"/>
        <c:noMultiLvlLbl val="0"/>
      </c:catAx>
      <c:valAx>
        <c:axId val="9514474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54016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56843156481037"/>
          <c:y val="4.6758109954858511E-2"/>
          <c:w val="0.48314494482012393"/>
          <c:h val="0.71377811218398535"/>
        </c:manualLayout>
      </c:layout>
      <c:pieChart>
        <c:varyColors val="1"/>
        <c:ser>
          <c:idx val="0"/>
          <c:order val="0"/>
          <c:spPr>
            <a:solidFill>
              <a:srgbClr val="92D050"/>
            </a:solidFill>
          </c:spPr>
          <c:dPt>
            <c:idx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1-9DD6-483D-B55D-B0052C5A47C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DD6-483D-B55D-B0052C5A47C2}"/>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9DD6-483D-B55D-B0052C5A47C2}"/>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9DD6-483D-B55D-B0052C5A47C2}"/>
              </c:ext>
            </c:extLst>
          </c:dPt>
          <c:dLbls>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Figures!$S$33:$V$33</c:f>
              <c:strCache>
                <c:ptCount val="4"/>
                <c:pt idx="0">
                  <c:v>Male</c:v>
                </c:pt>
                <c:pt idx="1">
                  <c:v>Female</c:v>
                </c:pt>
                <c:pt idx="2">
                  <c:v>Other</c:v>
                </c:pt>
                <c:pt idx="3">
                  <c:v>Prefer not to say</c:v>
                </c:pt>
              </c:strCache>
            </c:strRef>
          </c:cat>
          <c:val>
            <c:numRef>
              <c:f>Figures!$S$35:$V$35</c:f>
              <c:numCache>
                <c:formatCode>0%</c:formatCode>
                <c:ptCount val="4"/>
                <c:pt idx="0">
                  <c:v>0.41463414634146339</c:v>
                </c:pt>
                <c:pt idx="1">
                  <c:v>0.56794425087108014</c:v>
                </c:pt>
                <c:pt idx="2">
                  <c:v>1.0452961672473868E-2</c:v>
                </c:pt>
                <c:pt idx="3">
                  <c:v>6.9686411149825784E-3</c:v>
                </c:pt>
              </c:numCache>
            </c:numRef>
          </c:val>
          <c:extLst>
            <c:ext xmlns:c16="http://schemas.microsoft.com/office/drawing/2014/chart" uri="{C3380CC4-5D6E-409C-BE32-E72D297353CC}">
              <c16:uniqueId val="{00000008-9DD6-483D-B55D-B0052C5A47C2}"/>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22-4DB2-B865-1DD0B771C51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22-4DB2-B865-1DD0B771C5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22-4DB2-B865-1DD0B771C51E}"/>
              </c:ext>
            </c:extLst>
          </c:dPt>
          <c:dLbls>
            <c:spPr>
              <a:noFill/>
              <a:ln>
                <a:noFill/>
              </a:ln>
              <a:effectLst/>
            </c:spPr>
            <c:txPr>
              <a:bodyPr wrap="square" lIns="38100" tIns="19050" rIns="38100" bIns="19050" anchor="ctr">
                <a:spAutoFit/>
              </a:bodyPr>
              <a:lstStyle/>
              <a:p>
                <a:pPr>
                  <a:defRPr sz="1800"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Figures!$X$33:$Z$33</c:f>
              <c:strCache>
                <c:ptCount val="3"/>
                <c:pt idx="0">
                  <c:v>Any Disability</c:v>
                </c:pt>
                <c:pt idx="1">
                  <c:v>No Disability</c:v>
                </c:pt>
                <c:pt idx="2">
                  <c:v>Prefer not to say</c:v>
                </c:pt>
              </c:strCache>
            </c:strRef>
          </c:cat>
          <c:val>
            <c:numRef>
              <c:f>Figures!$X$35:$Z$35</c:f>
              <c:numCache>
                <c:formatCode>0%</c:formatCode>
                <c:ptCount val="3"/>
                <c:pt idx="0">
                  <c:v>1.6949152542372881E-2</c:v>
                </c:pt>
                <c:pt idx="1">
                  <c:v>0.9152542372881356</c:v>
                </c:pt>
                <c:pt idx="2">
                  <c:v>6.7796610169491525E-2</c:v>
                </c:pt>
              </c:numCache>
            </c:numRef>
          </c:val>
          <c:extLst>
            <c:ext xmlns:c16="http://schemas.microsoft.com/office/drawing/2014/chart" uri="{C3380CC4-5D6E-409C-BE32-E72D297353CC}">
              <c16:uniqueId val="{00000006-8422-4DB2-B865-1DD0B771C51E}"/>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3CEA-4250-9939-04365B3534F8}"/>
              </c:ext>
            </c:extLst>
          </c:dPt>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3-3CEA-4250-9939-04365B3534F8}"/>
              </c:ext>
            </c:extLst>
          </c:dPt>
          <c:dPt>
            <c:idx val="2"/>
            <c:invertIfNegative val="0"/>
            <c:bubble3D val="0"/>
            <c:spPr>
              <a:solidFill>
                <a:schemeClr val="bg1">
                  <a:lumMod val="85000"/>
                </a:schemeClr>
              </a:solidFill>
              <a:ln>
                <a:noFill/>
              </a:ln>
              <a:effectLst/>
            </c:spPr>
            <c:extLst>
              <c:ext xmlns:c16="http://schemas.microsoft.com/office/drawing/2014/chart" uri="{C3380CC4-5D6E-409C-BE32-E72D297353CC}">
                <c16:uniqueId val="{00000005-3CEA-4250-9939-04365B3534F8}"/>
              </c:ext>
            </c:extLst>
          </c:dPt>
          <c:dPt>
            <c:idx val="3"/>
            <c:invertIfNegative val="0"/>
            <c:bubble3D val="0"/>
            <c:spPr>
              <a:solidFill>
                <a:schemeClr val="bg1">
                  <a:lumMod val="85000"/>
                </a:schemeClr>
              </a:solidFill>
              <a:ln>
                <a:noFill/>
              </a:ln>
              <a:effectLst/>
            </c:spPr>
            <c:extLst>
              <c:ext xmlns:c16="http://schemas.microsoft.com/office/drawing/2014/chart" uri="{C3380CC4-5D6E-409C-BE32-E72D297353CC}">
                <c16:uniqueId val="{00000007-3CEA-4250-9939-04365B3534F8}"/>
              </c:ext>
            </c:extLst>
          </c:dPt>
          <c:dPt>
            <c:idx val="4"/>
            <c:invertIfNegative val="0"/>
            <c:bubble3D val="0"/>
            <c:spPr>
              <a:solidFill>
                <a:schemeClr val="bg1">
                  <a:lumMod val="85000"/>
                </a:schemeClr>
              </a:solidFill>
              <a:ln>
                <a:noFill/>
              </a:ln>
              <a:effectLst/>
            </c:spPr>
            <c:extLst>
              <c:ext xmlns:c16="http://schemas.microsoft.com/office/drawing/2014/chart" uri="{C3380CC4-5D6E-409C-BE32-E72D297353CC}">
                <c16:uniqueId val="{00000009-3CEA-4250-9939-04365B3534F8}"/>
              </c:ext>
            </c:extLst>
          </c:dPt>
          <c:dLbls>
            <c:spPr>
              <a:noFill/>
              <a:ln>
                <a:noFill/>
              </a:ln>
              <a:effectLst/>
            </c:spPr>
            <c:txPr>
              <a:bodyPr wrap="square" lIns="38100" tIns="19050" rIns="38100" bIns="19050" anchor="ctr">
                <a:spAutoFit/>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Figures!$AB$33:$AG$33</c:f>
              <c:strCache>
                <c:ptCount val="6"/>
                <c:pt idx="0">
                  <c:v>18-30</c:v>
                </c:pt>
                <c:pt idx="1">
                  <c:v>31-40</c:v>
                </c:pt>
                <c:pt idx="2">
                  <c:v>41-50</c:v>
                </c:pt>
                <c:pt idx="3">
                  <c:v>51-60</c:v>
                </c:pt>
                <c:pt idx="4">
                  <c:v>61-70</c:v>
                </c:pt>
                <c:pt idx="5">
                  <c:v>71- over</c:v>
                </c:pt>
              </c:strCache>
            </c:strRef>
          </c:cat>
          <c:val>
            <c:numRef>
              <c:f>Figures!$AB$35:$AG$35</c:f>
              <c:numCache>
                <c:formatCode>0%</c:formatCode>
                <c:ptCount val="6"/>
                <c:pt idx="0">
                  <c:v>0.57839721254355403</c:v>
                </c:pt>
                <c:pt idx="1">
                  <c:v>0.20557491289198607</c:v>
                </c:pt>
                <c:pt idx="2">
                  <c:v>0.10801393728222997</c:v>
                </c:pt>
                <c:pt idx="3">
                  <c:v>8.3623693379790948E-2</c:v>
                </c:pt>
                <c:pt idx="4">
                  <c:v>2.0905923344947737E-2</c:v>
                </c:pt>
                <c:pt idx="5">
                  <c:v>3.4843205574912892E-3</c:v>
                </c:pt>
              </c:numCache>
            </c:numRef>
          </c:val>
          <c:extLst>
            <c:ext xmlns:c16="http://schemas.microsoft.com/office/drawing/2014/chart" uri="{C3380CC4-5D6E-409C-BE32-E72D297353CC}">
              <c16:uniqueId val="{0000000A-3CEA-4250-9939-04365B3534F8}"/>
            </c:ext>
          </c:extLst>
        </c:ser>
        <c:dLbls>
          <c:showLegendKey val="0"/>
          <c:showVal val="0"/>
          <c:showCatName val="0"/>
          <c:showSerName val="0"/>
          <c:showPercent val="0"/>
          <c:showBubbleSize val="0"/>
        </c:dLbls>
        <c:gapWidth val="0"/>
        <c:axId val="970227376"/>
        <c:axId val="802373424"/>
      </c:barChart>
      <c:catAx>
        <c:axId val="970227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02373424"/>
        <c:crosses val="autoZero"/>
        <c:auto val="1"/>
        <c:lblAlgn val="ctr"/>
        <c:lblOffset val="100"/>
        <c:noMultiLvlLbl val="0"/>
      </c:catAx>
      <c:valAx>
        <c:axId val="80237342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97022737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12270341207351"/>
          <c:y val="4.6296296296296294E-2"/>
          <c:w val="0.88498840769903764"/>
          <c:h val="0.841674686497521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807A-40A1-9781-23126D187E6B}"/>
              </c:ext>
            </c:extLst>
          </c:dPt>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3-807A-40A1-9781-23126D187E6B}"/>
              </c:ext>
            </c:extLst>
          </c:dPt>
          <c:dLbls>
            <c:dLbl>
              <c:idx val="2"/>
              <c:delete val="1"/>
              <c:extLst>
                <c:ext xmlns:c15="http://schemas.microsoft.com/office/drawing/2012/chart" uri="{CE6537A1-D6FC-4f65-9D91-7224C49458BB}"/>
                <c:ext xmlns:c16="http://schemas.microsoft.com/office/drawing/2014/chart" uri="{C3380CC4-5D6E-409C-BE32-E72D297353CC}">
                  <c16:uniqueId val="{00000004-807A-40A1-9781-23126D187E6B}"/>
                </c:ext>
              </c:extLst>
            </c:dLbl>
            <c:dLbl>
              <c:idx val="3"/>
              <c:delete val="1"/>
              <c:extLst>
                <c:ext xmlns:c15="http://schemas.microsoft.com/office/drawing/2012/chart" uri="{CE6537A1-D6FC-4f65-9D91-7224C49458BB}"/>
                <c:ext xmlns:c16="http://schemas.microsoft.com/office/drawing/2014/chart" uri="{C3380CC4-5D6E-409C-BE32-E72D297353CC}">
                  <c16:uniqueId val="{00000005-807A-40A1-9781-23126D187E6B}"/>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Figures!$AI$33:$AL$33</c:f>
              <c:strCache>
                <c:ptCount val="4"/>
                <c:pt idx="0">
                  <c:v>Yes</c:v>
                </c:pt>
                <c:pt idx="1">
                  <c:v>No</c:v>
                </c:pt>
                <c:pt idx="2">
                  <c:v>Don't Know</c:v>
                </c:pt>
                <c:pt idx="3">
                  <c:v>Prefer not to say</c:v>
                </c:pt>
              </c:strCache>
            </c:strRef>
          </c:cat>
          <c:val>
            <c:numRef>
              <c:f>Figures!$AI$35:$AL$35</c:f>
              <c:numCache>
                <c:formatCode>0%</c:formatCode>
                <c:ptCount val="4"/>
                <c:pt idx="0">
                  <c:v>0.44</c:v>
                </c:pt>
                <c:pt idx="1">
                  <c:v>0.56000000000000005</c:v>
                </c:pt>
                <c:pt idx="2">
                  <c:v>0</c:v>
                </c:pt>
                <c:pt idx="3">
                  <c:v>0</c:v>
                </c:pt>
              </c:numCache>
            </c:numRef>
          </c:val>
          <c:extLst>
            <c:ext xmlns:c16="http://schemas.microsoft.com/office/drawing/2014/chart" uri="{C3380CC4-5D6E-409C-BE32-E72D297353CC}">
              <c16:uniqueId val="{00000006-807A-40A1-9781-23126D187E6B}"/>
            </c:ext>
          </c:extLst>
        </c:ser>
        <c:dLbls>
          <c:showLegendKey val="0"/>
          <c:showVal val="0"/>
          <c:showCatName val="0"/>
          <c:showSerName val="0"/>
          <c:showPercent val="0"/>
          <c:showBubbleSize val="0"/>
        </c:dLbls>
        <c:gapWidth val="0"/>
        <c:overlap val="-27"/>
        <c:axId val="454016992"/>
        <c:axId val="951447456"/>
      </c:barChart>
      <c:catAx>
        <c:axId val="4540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51447456"/>
        <c:crosses val="autoZero"/>
        <c:auto val="1"/>
        <c:lblAlgn val="ctr"/>
        <c:lblOffset val="100"/>
        <c:noMultiLvlLbl val="0"/>
      </c:catAx>
      <c:valAx>
        <c:axId val="9514474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5401699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[Addendum BC IPTT _Survey_Figures_Tables_20200503 comparison.xlsx]Survey Data!PivotTable3</c:name>
    <c:fmtId val="15"/>
  </c:pivotSource>
  <c:chart>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3"/>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5"/>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6"/>
        <c:spPr>
          <a:solidFill>
            <a:schemeClr val="accent3"/>
          </a:solidFill>
          <a:ln>
            <a:noFill/>
          </a:ln>
          <a:effectLst/>
        </c:spPr>
        <c:dLbl>
          <c:idx val="0"/>
          <c:layout>
            <c:manualLayout>
              <c:x val="-1.6224904257095489E-2"/>
              <c:y val="-2.6429599010361651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7"/>
        <c:spPr>
          <a:solidFill>
            <a:schemeClr val="accent3"/>
          </a:solidFill>
          <a:ln>
            <a:noFill/>
          </a:ln>
          <a:effectLst/>
        </c:spPr>
        <c:dLbl>
          <c:idx val="0"/>
          <c:layout>
            <c:manualLayout>
              <c:x val="-1.4602413831386E-2"/>
              <c:y val="-7.5513140029604721E-3"/>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8"/>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9"/>
        <c:spPr>
          <a:solidFill>
            <a:schemeClr val="accent3">
              <a:tint val="54000"/>
            </a:schemeClr>
          </a:solidFill>
          <a:ln>
            <a:noFill/>
          </a:ln>
          <a:effectLst/>
        </c:spPr>
        <c:dLbl>
          <c:idx val="0"/>
          <c:layout>
            <c:manualLayout>
              <c:x val="-1.6224904257095489E-2"/>
              <c:y val="-2.6429599010361651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0"/>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1"/>
        <c:spPr>
          <a:solidFill>
            <a:schemeClr val="accent3">
              <a:tint val="77000"/>
            </a:schemeClr>
          </a:solidFill>
          <a:ln>
            <a:noFill/>
          </a:ln>
          <a:effectLst/>
        </c:spPr>
        <c:dLbl>
          <c:idx val="0"/>
          <c:layout>
            <c:manualLayout>
              <c:x val="-1.4602413831386E-2"/>
              <c:y val="-7.5513140029604721E-3"/>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2"/>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3"/>
        <c:spPr>
          <a:solidFill>
            <a:schemeClr val="accent3"/>
          </a:solidFill>
          <a:ln>
            <a:noFill/>
          </a:ln>
          <a:effectLst/>
        </c:spPr>
        <c:dLbl>
          <c:idx val="0"/>
          <c:layout>
            <c:manualLayout>
              <c:x val="-1.4602413831386E-2"/>
              <c:y val="-7.5513140029604721E-3"/>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4"/>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5"/>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6"/>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7"/>
        <c:spPr>
          <a:solidFill>
            <a:schemeClr val="accent3"/>
          </a:solidFill>
          <a:ln>
            <a:noFill/>
          </a:ln>
          <a:effectLst/>
        </c:spPr>
        <c:dLbl>
          <c:idx val="0"/>
          <c:layout>
            <c:manualLayout>
              <c:x val="-1.6224904257095489E-2"/>
              <c:y val="-2.6429599010361651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9"/>
        <c:spPr>
          <a:solidFill>
            <a:schemeClr val="accent3">
              <a:tint val="77000"/>
            </a:schemeClr>
          </a:solidFill>
          <a:ln>
            <a:noFill/>
          </a:ln>
          <a:effectLst/>
        </c:spPr>
        <c:dLbl>
          <c:idx val="0"/>
          <c:layout>
            <c:manualLayout>
              <c:x val="-1.4602413831386E-2"/>
              <c:y val="-7.5513140029604721E-3"/>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0"/>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1"/>
        <c:spPr>
          <a:solidFill>
            <a:schemeClr val="accent3"/>
          </a:solidFill>
          <a:ln>
            <a:noFill/>
          </a:ln>
          <a:effectLst/>
        </c:spPr>
        <c:dLbl>
          <c:idx val="0"/>
          <c:layout>
            <c:manualLayout>
              <c:x val="-1.4602413831386E-2"/>
              <c:y val="-7.5513140029604721E-3"/>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2"/>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3"/>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s>
    <c:plotArea>
      <c:layout>
        <c:manualLayout>
          <c:layoutTarget val="inner"/>
          <c:xMode val="edge"/>
          <c:yMode val="edge"/>
          <c:x val="2.589862054248877E-2"/>
          <c:y val="0.12764578951499816"/>
          <c:w val="0.91635908549285316"/>
          <c:h val="0.8308219582536015"/>
        </c:manualLayout>
      </c:layout>
      <c:barChart>
        <c:barDir val="col"/>
        <c:grouping val="clustered"/>
        <c:varyColors val="0"/>
        <c:ser>
          <c:idx val="0"/>
          <c:order val="0"/>
          <c:tx>
            <c:strRef>
              <c:f>'Survey Data'!$I$102</c:f>
              <c:strCache>
                <c:ptCount val="1"/>
                <c:pt idx="0">
                  <c:v>Closing events</c:v>
                </c:pt>
              </c:strCache>
            </c:strRef>
          </c:tx>
          <c:spPr>
            <a:solidFill>
              <a:schemeClr val="accent3">
                <a:tint val="54000"/>
              </a:schemeClr>
            </a:solidFill>
            <a:ln>
              <a:noFill/>
            </a:ln>
            <a:effectLst/>
          </c:spPr>
          <c:invertIfNegative val="0"/>
          <c:dPt>
            <c:idx val="0"/>
            <c:invertIfNegative val="0"/>
            <c:bubble3D val="0"/>
            <c:extLst>
              <c:ext xmlns:c16="http://schemas.microsoft.com/office/drawing/2014/chart" uri="{C3380CC4-5D6E-409C-BE32-E72D297353CC}">
                <c16:uniqueId val="{00000000-5A06-4006-ADC5-820B040864B9}"/>
              </c:ext>
            </c:extLst>
          </c:dPt>
          <c:dLbls>
            <c:dLbl>
              <c:idx val="0"/>
              <c:layout>
                <c:manualLayout>
                  <c:x val="-1.6224904257095489E-2"/>
                  <c:y val="-2.6429599010361651E-2"/>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06-4006-ADC5-820B040864B9}"/>
                </c:ext>
              </c:extLst>
            </c:dLbl>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Data'!$I$103</c:f>
              <c:strCache>
                <c:ptCount val="1"/>
                <c:pt idx="0">
                  <c:v>Total</c:v>
                </c:pt>
              </c:strCache>
            </c:strRef>
          </c:cat>
          <c:val>
            <c:numRef>
              <c:f>'Survey Data'!$I$103</c:f>
              <c:numCache>
                <c:formatCode>General</c:formatCode>
                <c:ptCount val="1"/>
                <c:pt idx="0">
                  <c:v>6.7435897435897436</c:v>
                </c:pt>
              </c:numCache>
            </c:numRef>
          </c:val>
          <c:extLst>
            <c:ext xmlns:c16="http://schemas.microsoft.com/office/drawing/2014/chart" uri="{C3380CC4-5D6E-409C-BE32-E72D297353CC}">
              <c16:uniqueId val="{00000001-5A06-4006-ADC5-820B040864B9}"/>
            </c:ext>
          </c:extLst>
        </c:ser>
        <c:ser>
          <c:idx val="1"/>
          <c:order val="1"/>
          <c:tx>
            <c:strRef>
              <c:f>'Survey Data'!$J$102</c:f>
              <c:strCache>
                <c:ptCount val="1"/>
                <c:pt idx="0">
                  <c:v>Study Visits</c:v>
                </c:pt>
              </c:strCache>
            </c:strRef>
          </c:tx>
          <c:spPr>
            <a:solidFill>
              <a:schemeClr val="accent3">
                <a:tint val="77000"/>
              </a:schemeClr>
            </a:solidFill>
            <a:ln>
              <a:noFill/>
            </a:ln>
            <a:effectLst/>
          </c:spPr>
          <c:invertIfNegative val="0"/>
          <c:dPt>
            <c:idx val="0"/>
            <c:invertIfNegative val="0"/>
            <c:bubble3D val="0"/>
            <c:spPr>
              <a:solidFill>
                <a:schemeClr val="accent3">
                  <a:tint val="77000"/>
                </a:schemeClr>
              </a:solidFill>
              <a:ln>
                <a:noFill/>
              </a:ln>
              <a:effectLst/>
            </c:spPr>
            <c:extLst>
              <c:ext xmlns:c16="http://schemas.microsoft.com/office/drawing/2014/chart" uri="{C3380CC4-5D6E-409C-BE32-E72D297353CC}">
                <c16:uniqueId val="{00000003-5A06-4006-ADC5-820B040864B9}"/>
              </c:ext>
            </c:extLst>
          </c:dPt>
          <c:dLbls>
            <c:dLbl>
              <c:idx val="0"/>
              <c:layout>
                <c:manualLayout>
                  <c:x val="-1.4602413831386E-2"/>
                  <c:y val="-7.5513140029604721E-3"/>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5A06-4006-ADC5-820B040864B9}"/>
                </c:ext>
              </c:extLst>
            </c:dLbl>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Data'!$I$103</c:f>
              <c:strCache>
                <c:ptCount val="1"/>
                <c:pt idx="0">
                  <c:v>Total</c:v>
                </c:pt>
              </c:strCache>
            </c:strRef>
          </c:cat>
          <c:val>
            <c:numRef>
              <c:f>'Survey Data'!$J$103</c:f>
              <c:numCache>
                <c:formatCode>General</c:formatCode>
                <c:ptCount val="1"/>
                <c:pt idx="0">
                  <c:v>7.4903381642512068</c:v>
                </c:pt>
              </c:numCache>
            </c:numRef>
          </c:val>
          <c:extLst>
            <c:ext xmlns:c16="http://schemas.microsoft.com/office/drawing/2014/chart" uri="{C3380CC4-5D6E-409C-BE32-E72D297353CC}">
              <c16:uniqueId val="{00000004-5A06-4006-ADC5-820B040864B9}"/>
            </c:ext>
          </c:extLst>
        </c:ser>
        <c:ser>
          <c:idx val="2"/>
          <c:order val="2"/>
          <c:tx>
            <c:strRef>
              <c:f>'Survey Data'!$K$102</c:f>
              <c:strCache>
                <c:ptCount val="1"/>
                <c:pt idx="0">
                  <c:v>Local Activities</c:v>
                </c:pt>
              </c:strCache>
            </c:strRef>
          </c:tx>
          <c:spPr>
            <a:solidFill>
              <a:schemeClr val="accent3"/>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6-5A06-4006-ADC5-820B040864B9}"/>
              </c:ext>
            </c:extLst>
          </c:dPt>
          <c:dLbls>
            <c:dLbl>
              <c:idx val="0"/>
              <c:layout>
                <c:manualLayout>
                  <c:x val="-1.4602413831386E-2"/>
                  <c:y val="-7.5513140029604721E-3"/>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A06-4006-ADC5-820B040864B9}"/>
                </c:ext>
              </c:extLst>
            </c:dLbl>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Data'!$I$103</c:f>
              <c:strCache>
                <c:ptCount val="1"/>
                <c:pt idx="0">
                  <c:v>Total</c:v>
                </c:pt>
              </c:strCache>
            </c:strRef>
          </c:cat>
          <c:val>
            <c:numRef>
              <c:f>'Survey Data'!$K$103</c:f>
              <c:numCache>
                <c:formatCode>General</c:formatCode>
                <c:ptCount val="1"/>
                <c:pt idx="0">
                  <c:v>8</c:v>
                </c:pt>
              </c:numCache>
            </c:numRef>
          </c:val>
          <c:extLst>
            <c:ext xmlns:c16="http://schemas.microsoft.com/office/drawing/2014/chart" uri="{C3380CC4-5D6E-409C-BE32-E72D297353CC}">
              <c16:uniqueId val="{00000007-5A06-4006-ADC5-820B040864B9}"/>
            </c:ext>
          </c:extLst>
        </c:ser>
        <c:ser>
          <c:idx val="3"/>
          <c:order val="3"/>
          <c:tx>
            <c:strRef>
              <c:f>'Survey Data'!$L$102</c:f>
              <c:strCache>
                <c:ptCount val="1"/>
                <c:pt idx="0">
                  <c:v>Social actions</c:v>
                </c:pt>
              </c:strCache>
            </c:strRef>
          </c:tx>
          <c:spPr>
            <a:solidFill>
              <a:schemeClr val="accent3">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Data'!$I$103</c:f>
              <c:strCache>
                <c:ptCount val="1"/>
                <c:pt idx="0">
                  <c:v>Total</c:v>
                </c:pt>
              </c:strCache>
            </c:strRef>
          </c:cat>
          <c:val>
            <c:numRef>
              <c:f>'Survey Data'!$L$103</c:f>
              <c:numCache>
                <c:formatCode>General</c:formatCode>
                <c:ptCount val="1"/>
                <c:pt idx="0">
                  <c:v>8.0126582278481013</c:v>
                </c:pt>
              </c:numCache>
            </c:numRef>
          </c:val>
          <c:extLst>
            <c:ext xmlns:c16="http://schemas.microsoft.com/office/drawing/2014/chart" uri="{C3380CC4-5D6E-409C-BE32-E72D297353CC}">
              <c16:uniqueId val="{00000008-5A06-4006-ADC5-820B040864B9}"/>
            </c:ext>
          </c:extLst>
        </c:ser>
        <c:ser>
          <c:idx val="4"/>
          <c:order val="4"/>
          <c:tx>
            <c:strRef>
              <c:f>'Survey Data'!$M$102</c:f>
              <c:strCache>
                <c:ptCount val="1"/>
                <c:pt idx="0">
                  <c:v>Local Workshops</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Data'!$I$103</c:f>
              <c:strCache>
                <c:ptCount val="1"/>
                <c:pt idx="0">
                  <c:v>Total</c:v>
                </c:pt>
              </c:strCache>
            </c:strRef>
          </c:cat>
          <c:val>
            <c:numRef>
              <c:f>'Survey Data'!$M$103</c:f>
              <c:numCache>
                <c:formatCode>General</c:formatCode>
                <c:ptCount val="1"/>
                <c:pt idx="0">
                  <c:v>8.4578313253012052</c:v>
                </c:pt>
              </c:numCache>
            </c:numRef>
          </c:val>
          <c:extLst>
            <c:ext xmlns:c16="http://schemas.microsoft.com/office/drawing/2014/chart" uri="{C3380CC4-5D6E-409C-BE32-E72D297353CC}">
              <c16:uniqueId val="{00000009-5A06-4006-ADC5-820B040864B9}"/>
            </c:ext>
          </c:extLst>
        </c:ser>
        <c:dLbls>
          <c:dLblPos val="outEnd"/>
          <c:showLegendKey val="0"/>
          <c:showVal val="1"/>
          <c:showCatName val="0"/>
          <c:showSerName val="0"/>
          <c:showPercent val="0"/>
          <c:showBubbleSize val="0"/>
        </c:dLbls>
        <c:gapWidth val="77"/>
        <c:overlap val="1"/>
        <c:axId val="1755110719"/>
        <c:axId val="1975792447"/>
      </c:barChart>
      <c:catAx>
        <c:axId val="1755110719"/>
        <c:scaling>
          <c:orientation val="minMax"/>
        </c:scaling>
        <c:delete val="1"/>
        <c:axPos val="b"/>
        <c:numFmt formatCode="General" sourceLinked="1"/>
        <c:majorTickMark val="none"/>
        <c:minorTickMark val="none"/>
        <c:tickLblPos val="nextTo"/>
        <c:crossAx val="1975792447"/>
        <c:crosses val="autoZero"/>
        <c:auto val="1"/>
        <c:lblAlgn val="ctr"/>
        <c:lblOffset val="100"/>
        <c:noMultiLvlLbl val="0"/>
      </c:catAx>
      <c:valAx>
        <c:axId val="1975792447"/>
        <c:scaling>
          <c:orientation val="minMax"/>
        </c:scaling>
        <c:delete val="1"/>
        <c:axPos val="l"/>
        <c:numFmt formatCode="General" sourceLinked="1"/>
        <c:majorTickMark val="none"/>
        <c:minorTickMark val="none"/>
        <c:tickLblPos val="nextTo"/>
        <c:crossAx val="17551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[Addendum BC IPTT _Survey_Figures_Tables_20200503 comparison.xlsx]Survey Data!PivotTable4</c:name>
    <c:fmtId val="13"/>
  </c:pivotSource>
  <c:chart>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5"/>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6"/>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7"/>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2"/>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3"/>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4"/>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5"/>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s>
    <c:plotArea>
      <c:layout>
        <c:manualLayout>
          <c:layoutTarget val="inner"/>
          <c:xMode val="edge"/>
          <c:yMode val="edge"/>
          <c:x val="1.5597585732896463E-3"/>
          <c:y val="9.2311847355239202E-2"/>
          <c:w val="0.96563113548504076"/>
          <c:h val="0.83835140535556418"/>
        </c:manualLayout>
      </c:layout>
      <c:barChart>
        <c:barDir val="bar"/>
        <c:grouping val="clustered"/>
        <c:varyColors val="0"/>
        <c:ser>
          <c:idx val="0"/>
          <c:order val="0"/>
          <c:tx>
            <c:strRef>
              <c:f>'Survey Data'!$I$126</c:f>
              <c:strCache>
                <c:ptCount val="1"/>
                <c:pt idx="0">
                  <c:v>Poland</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Data'!$I$127</c:f>
              <c:strCache>
                <c:ptCount val="1"/>
                <c:pt idx="0">
                  <c:v>Total</c:v>
                </c:pt>
              </c:strCache>
            </c:strRef>
          </c:cat>
          <c:val>
            <c:numRef>
              <c:f>'Survey Data'!$I$127</c:f>
              <c:numCache>
                <c:formatCode>General</c:formatCode>
                <c:ptCount val="1"/>
                <c:pt idx="0">
                  <c:v>6.4878048780487809</c:v>
                </c:pt>
              </c:numCache>
            </c:numRef>
          </c:val>
          <c:extLst>
            <c:ext xmlns:c16="http://schemas.microsoft.com/office/drawing/2014/chart" uri="{C3380CC4-5D6E-409C-BE32-E72D297353CC}">
              <c16:uniqueId val="{00000000-39BC-4217-A096-F83D9573CFBC}"/>
            </c:ext>
          </c:extLst>
        </c:ser>
        <c:ser>
          <c:idx val="1"/>
          <c:order val="1"/>
          <c:tx>
            <c:strRef>
              <c:f>'Survey Data'!$J$126</c:f>
              <c:strCache>
                <c:ptCount val="1"/>
                <c:pt idx="0">
                  <c:v>Netherlands</c:v>
                </c:pt>
              </c:strCache>
            </c:strRef>
          </c:tx>
          <c:spPr>
            <a:solidFill>
              <a:schemeClr val="accent3">
                <a:shade val="7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Data'!$I$127</c:f>
              <c:strCache>
                <c:ptCount val="1"/>
                <c:pt idx="0">
                  <c:v>Total</c:v>
                </c:pt>
              </c:strCache>
            </c:strRef>
          </c:cat>
          <c:val>
            <c:numRef>
              <c:f>'Survey Data'!$J$127</c:f>
              <c:numCache>
                <c:formatCode>General</c:formatCode>
                <c:ptCount val="1"/>
                <c:pt idx="0">
                  <c:v>6.4285714285714288</c:v>
                </c:pt>
              </c:numCache>
            </c:numRef>
          </c:val>
          <c:extLst>
            <c:ext xmlns:c16="http://schemas.microsoft.com/office/drawing/2014/chart" uri="{C3380CC4-5D6E-409C-BE32-E72D297353CC}">
              <c16:uniqueId val="{00000001-39BC-4217-A096-F83D9573CFBC}"/>
            </c:ext>
          </c:extLst>
        </c:ser>
        <c:ser>
          <c:idx val="2"/>
          <c:order val="2"/>
          <c:tx>
            <c:strRef>
              <c:f>'Survey Data'!$K$126</c:f>
              <c:strCache>
                <c:ptCount val="1"/>
                <c:pt idx="0">
                  <c:v>Portugal</c:v>
                </c:pt>
              </c:strCache>
            </c:strRef>
          </c:tx>
          <c:spPr>
            <a:solidFill>
              <a:schemeClr val="accent3">
                <a:shade val="9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Data'!$I$127</c:f>
              <c:strCache>
                <c:ptCount val="1"/>
                <c:pt idx="0">
                  <c:v>Total</c:v>
                </c:pt>
              </c:strCache>
            </c:strRef>
          </c:cat>
          <c:val>
            <c:numRef>
              <c:f>'Survey Data'!$K$127</c:f>
              <c:numCache>
                <c:formatCode>0.00</c:formatCode>
                <c:ptCount val="1"/>
                <c:pt idx="0">
                  <c:v>6.1621621621621623</c:v>
                </c:pt>
              </c:numCache>
            </c:numRef>
          </c:val>
          <c:extLst>
            <c:ext xmlns:c16="http://schemas.microsoft.com/office/drawing/2014/chart" uri="{C3380CC4-5D6E-409C-BE32-E72D297353CC}">
              <c16:uniqueId val="{00000002-39BC-4217-A096-F83D9573CFBC}"/>
            </c:ext>
          </c:extLst>
        </c:ser>
        <c:ser>
          <c:idx val="3"/>
          <c:order val="3"/>
          <c:tx>
            <c:strRef>
              <c:f>'Survey Data'!$L$126</c:f>
              <c:strCache>
                <c:ptCount val="1"/>
                <c:pt idx="0">
                  <c:v> Germany</c:v>
                </c:pt>
              </c:strCache>
            </c:strRef>
          </c:tx>
          <c:spPr>
            <a:solidFill>
              <a:schemeClr val="accent3">
                <a:tint val="9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Data'!$I$127</c:f>
              <c:strCache>
                <c:ptCount val="1"/>
                <c:pt idx="0">
                  <c:v>Total</c:v>
                </c:pt>
              </c:strCache>
            </c:strRef>
          </c:cat>
          <c:val>
            <c:numRef>
              <c:f>'Survey Data'!$L$127</c:f>
              <c:numCache>
                <c:formatCode>General</c:formatCode>
                <c:ptCount val="1"/>
                <c:pt idx="0">
                  <c:v>6.15</c:v>
                </c:pt>
              </c:numCache>
            </c:numRef>
          </c:val>
          <c:extLst>
            <c:ext xmlns:c16="http://schemas.microsoft.com/office/drawing/2014/chart" uri="{C3380CC4-5D6E-409C-BE32-E72D297353CC}">
              <c16:uniqueId val="{00000003-39BC-4217-A096-F83D9573CFBC}"/>
            </c:ext>
          </c:extLst>
        </c:ser>
        <c:ser>
          <c:idx val="4"/>
          <c:order val="4"/>
          <c:tx>
            <c:strRef>
              <c:f>'Survey Data'!$M$126</c:f>
              <c:strCache>
                <c:ptCount val="1"/>
                <c:pt idx="0">
                  <c:v>Greece</c:v>
                </c:pt>
              </c:strCache>
            </c:strRef>
          </c:tx>
          <c:spPr>
            <a:solidFill>
              <a:schemeClr val="accent3">
                <a:tint val="7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Data'!$I$127</c:f>
              <c:strCache>
                <c:ptCount val="1"/>
                <c:pt idx="0">
                  <c:v>Total</c:v>
                </c:pt>
              </c:strCache>
            </c:strRef>
          </c:cat>
          <c:val>
            <c:numRef>
              <c:f>'Survey Data'!$M$127</c:f>
              <c:numCache>
                <c:formatCode>0.0</c:formatCode>
                <c:ptCount val="1"/>
                <c:pt idx="0">
                  <c:v>5.8888888888888893</c:v>
                </c:pt>
              </c:numCache>
            </c:numRef>
          </c:val>
          <c:extLst>
            <c:ext xmlns:c16="http://schemas.microsoft.com/office/drawing/2014/chart" uri="{C3380CC4-5D6E-409C-BE32-E72D297353CC}">
              <c16:uniqueId val="{00000004-39BC-4217-A096-F83D9573CFBC}"/>
            </c:ext>
          </c:extLst>
        </c:ser>
        <c:ser>
          <c:idx val="5"/>
          <c:order val="5"/>
          <c:tx>
            <c:strRef>
              <c:f>'Survey Data'!$N$126</c:f>
              <c:strCache>
                <c:ptCount val="1"/>
                <c:pt idx="0">
                  <c:v>UK</c:v>
                </c:pt>
              </c:strCache>
            </c:strRef>
          </c:tx>
          <c:spPr>
            <a:solidFill>
              <a:schemeClr val="accent3">
                <a:tint val="5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Data'!$I$127</c:f>
              <c:strCache>
                <c:ptCount val="1"/>
                <c:pt idx="0">
                  <c:v>Total</c:v>
                </c:pt>
              </c:strCache>
            </c:strRef>
          </c:cat>
          <c:val>
            <c:numRef>
              <c:f>'Survey Data'!$N$127</c:f>
              <c:numCache>
                <c:formatCode>General</c:formatCode>
                <c:ptCount val="1"/>
                <c:pt idx="0">
                  <c:v>5.6</c:v>
                </c:pt>
              </c:numCache>
            </c:numRef>
          </c:val>
          <c:extLst>
            <c:ext xmlns:c16="http://schemas.microsoft.com/office/drawing/2014/chart" uri="{C3380CC4-5D6E-409C-BE32-E72D297353CC}">
              <c16:uniqueId val="{00000005-39BC-4217-A096-F83D9573CFBC}"/>
            </c:ext>
          </c:extLst>
        </c:ser>
        <c:dLbls>
          <c:dLblPos val="inBase"/>
          <c:showLegendKey val="0"/>
          <c:showVal val="1"/>
          <c:showCatName val="0"/>
          <c:showSerName val="0"/>
          <c:showPercent val="0"/>
          <c:showBubbleSize val="0"/>
        </c:dLbls>
        <c:gapWidth val="0"/>
        <c:axId val="1878100623"/>
        <c:axId val="1975830303"/>
      </c:barChart>
      <c:catAx>
        <c:axId val="1878100623"/>
        <c:scaling>
          <c:orientation val="minMax"/>
        </c:scaling>
        <c:delete val="1"/>
        <c:axPos val="l"/>
        <c:numFmt formatCode="General" sourceLinked="1"/>
        <c:majorTickMark val="none"/>
        <c:minorTickMark val="none"/>
        <c:tickLblPos val="nextTo"/>
        <c:crossAx val="1975830303"/>
        <c:crosses val="autoZero"/>
        <c:auto val="1"/>
        <c:lblAlgn val="ctr"/>
        <c:lblOffset val="100"/>
        <c:noMultiLvlLbl val="0"/>
      </c:catAx>
      <c:valAx>
        <c:axId val="1975830303"/>
        <c:scaling>
          <c:orientation val="minMax"/>
        </c:scaling>
        <c:delete val="1"/>
        <c:axPos val="b"/>
        <c:numFmt formatCode="General" sourceLinked="1"/>
        <c:majorTickMark val="none"/>
        <c:minorTickMark val="none"/>
        <c:tickLblPos val="nextTo"/>
        <c:crossAx val="1878100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[Addendum BC IPTT _Survey_Figures_Tables_20200503 comparison.xlsx]Survey Data!PivotTable8</c:name>
    <c:fmtId val="12"/>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2D050"/>
          </a:solidFill>
          <a:ln>
            <a:noFill/>
          </a:ln>
          <a:effectLst/>
        </c:spPr>
      </c:pivotFmt>
      <c:pivotFmt>
        <c:idx val="2"/>
        <c:spPr>
          <a:solidFill>
            <a:srgbClr val="92D050"/>
          </a:solidFill>
          <a:ln>
            <a:noFill/>
          </a:ln>
          <a:effectLst/>
        </c:spPr>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2D050"/>
          </a:solidFill>
          <a:ln>
            <a:noFill/>
          </a:ln>
          <a:effectLst/>
        </c:spPr>
      </c:pivotFmt>
      <c:pivotFmt>
        <c:idx val="5"/>
        <c:spPr>
          <a:solidFill>
            <a:srgbClr val="92D050"/>
          </a:solidFill>
          <a:ln>
            <a:noFill/>
          </a:ln>
          <a:effectLst/>
        </c:spPr>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a:ln>
            <a:noFill/>
          </a:ln>
          <a:effectLst/>
        </c:spPr>
      </c:pivotFmt>
      <c:pivotFmt>
        <c:idx val="8"/>
        <c:spPr>
          <a:solidFill>
            <a:srgbClr val="92D050"/>
          </a:solidFill>
          <a:ln>
            <a:noFill/>
          </a:ln>
          <a:effectLst/>
        </c:spPr>
      </c:pivotFmt>
      <c:pivotFmt>
        <c:idx val="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65000"/>
            </a:schemeClr>
          </a:solidFill>
          <a:ln>
            <a:noFill/>
          </a:ln>
          <a:effectLst/>
        </c:spPr>
      </c:pivotFmt>
      <c:pivotFmt>
        <c:idx val="11"/>
        <c:spPr>
          <a:solidFill>
            <a:srgbClr val="92D050"/>
          </a:solidFill>
          <a:ln>
            <a:noFill/>
          </a:ln>
          <a:effectLst/>
        </c:spPr>
      </c:pivotFmt>
      <c:pivotFmt>
        <c:idx val="12"/>
        <c:spPr>
          <a:solidFill>
            <a:srgbClr val="92D050"/>
          </a:solidFill>
          <a:ln>
            <a:noFill/>
          </a:ln>
          <a:effectLst/>
        </c:spPr>
      </c:pivotFmt>
      <c:pivotFmt>
        <c:idx val="1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pivotFmt>
      <c:pivotFmt>
        <c:idx val="15"/>
        <c:spPr>
          <a:solidFill>
            <a:srgbClr val="92D050"/>
          </a:solidFill>
          <a:ln>
            <a:noFill/>
          </a:ln>
          <a:effectLst/>
        </c:spPr>
      </c:pivotFmt>
      <c:pivotFmt>
        <c:idx val="16"/>
        <c:spPr>
          <a:solidFill>
            <a:srgbClr val="92D050"/>
          </a:solidFill>
          <a:ln>
            <a:noFill/>
          </a:ln>
          <a:effectLst/>
        </c:spPr>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bg1">
              <a:lumMod val="65000"/>
            </a:schemeClr>
          </a:solidFill>
          <a:ln>
            <a:noFill/>
          </a:ln>
          <a:effectLst/>
        </c:spPr>
      </c:pivotFmt>
      <c:pivotFmt>
        <c:idx val="19"/>
        <c:spPr>
          <a:solidFill>
            <a:srgbClr val="92D050"/>
          </a:solidFill>
          <a:ln>
            <a:noFill/>
          </a:ln>
          <a:effectLst/>
        </c:spPr>
      </c:pivotFmt>
      <c:pivotFmt>
        <c:idx val="20"/>
        <c:spPr>
          <a:solidFill>
            <a:srgbClr val="92D050"/>
          </a:solidFill>
          <a:ln>
            <a:noFill/>
          </a:ln>
          <a:effectLst/>
        </c:spPr>
      </c:pivotFmt>
    </c:pivotFmts>
    <c:plotArea>
      <c:layout/>
      <c:barChart>
        <c:barDir val="col"/>
        <c:grouping val="clustered"/>
        <c:varyColors val="0"/>
        <c:ser>
          <c:idx val="0"/>
          <c:order val="0"/>
          <c:tx>
            <c:strRef>
              <c:f>'Survey Data'!$AL$128</c:f>
              <c:strCache>
                <c:ptCount val="1"/>
                <c:pt idx="0">
                  <c:v>Total</c:v>
                </c:pt>
              </c:strCache>
            </c:strRef>
          </c:tx>
          <c:spPr>
            <a:solidFill>
              <a:schemeClr val="accent3"/>
            </a:solidFill>
            <a:ln>
              <a:noFill/>
            </a:ln>
            <a:effectLst/>
          </c:spPr>
          <c:invertIfNegative val="0"/>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1-8A05-440C-B745-DFC1351F5DC0}"/>
              </c:ext>
            </c:extLst>
          </c:dPt>
          <c:dPt>
            <c:idx val="3"/>
            <c:invertIfNegative val="0"/>
            <c:bubble3D val="0"/>
            <c:spPr>
              <a:solidFill>
                <a:srgbClr val="92D050"/>
              </a:solidFill>
              <a:ln>
                <a:noFill/>
              </a:ln>
              <a:effectLst/>
            </c:spPr>
            <c:extLst>
              <c:ext xmlns:c16="http://schemas.microsoft.com/office/drawing/2014/chart" uri="{C3380CC4-5D6E-409C-BE32-E72D297353CC}">
                <c16:uniqueId val="{00000003-8A05-440C-B745-DFC1351F5DC0}"/>
              </c:ext>
            </c:extLst>
          </c:dPt>
          <c:dPt>
            <c:idx val="4"/>
            <c:invertIfNegative val="0"/>
            <c:bubble3D val="0"/>
            <c:spPr>
              <a:solidFill>
                <a:srgbClr val="92D050"/>
              </a:solidFill>
              <a:ln>
                <a:noFill/>
              </a:ln>
              <a:effectLst/>
            </c:spPr>
            <c:extLst>
              <c:ext xmlns:c16="http://schemas.microsoft.com/office/drawing/2014/chart" uri="{C3380CC4-5D6E-409C-BE32-E72D297353CC}">
                <c16:uniqueId val="{00000005-8A05-440C-B745-DFC1351F5DC0}"/>
              </c:ext>
            </c:extLst>
          </c:dPt>
          <c:dLbls>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Data'!$AK$129:$AK$134</c:f>
              <c:strCache>
                <c:ptCount val="5"/>
                <c:pt idx="0">
                  <c:v>Not at all</c:v>
                </c:pt>
                <c:pt idx="1">
                  <c:v>Not very much</c:v>
                </c:pt>
                <c:pt idx="2">
                  <c:v>Not sure</c:v>
                </c:pt>
                <c:pt idx="3">
                  <c:v>A lot</c:v>
                </c:pt>
                <c:pt idx="4">
                  <c:v>Quite a lot</c:v>
                </c:pt>
              </c:strCache>
            </c:strRef>
          </c:cat>
          <c:val>
            <c:numRef>
              <c:f>'Survey Data'!$AL$129:$AL$134</c:f>
              <c:numCache>
                <c:formatCode>General</c:formatCode>
                <c:ptCount val="5"/>
                <c:pt idx="0">
                  <c:v>2</c:v>
                </c:pt>
                <c:pt idx="1">
                  <c:v>3</c:v>
                </c:pt>
                <c:pt idx="2">
                  <c:v>10</c:v>
                </c:pt>
                <c:pt idx="3">
                  <c:v>36</c:v>
                </c:pt>
                <c:pt idx="4">
                  <c:v>37</c:v>
                </c:pt>
              </c:numCache>
            </c:numRef>
          </c:val>
          <c:extLst>
            <c:ext xmlns:c16="http://schemas.microsoft.com/office/drawing/2014/chart" uri="{C3380CC4-5D6E-409C-BE32-E72D297353CC}">
              <c16:uniqueId val="{00000006-8A05-440C-B745-DFC1351F5DC0}"/>
            </c:ext>
          </c:extLst>
        </c:ser>
        <c:dLbls>
          <c:dLblPos val="ctr"/>
          <c:showLegendKey val="0"/>
          <c:showVal val="1"/>
          <c:showCatName val="0"/>
          <c:showSerName val="0"/>
          <c:showPercent val="0"/>
          <c:showBubbleSize val="0"/>
        </c:dLbls>
        <c:gapWidth val="0"/>
        <c:axId val="150627023"/>
        <c:axId val="1977483743"/>
      </c:barChart>
      <c:catAx>
        <c:axId val="150627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crossAx val="1977483743"/>
        <c:crosses val="autoZero"/>
        <c:auto val="1"/>
        <c:lblAlgn val="ctr"/>
        <c:lblOffset val="100"/>
        <c:noMultiLvlLbl val="0"/>
      </c:catAx>
      <c:valAx>
        <c:axId val="1977483743"/>
        <c:scaling>
          <c:orientation val="minMax"/>
        </c:scaling>
        <c:delete val="1"/>
        <c:axPos val="l"/>
        <c:numFmt formatCode="General" sourceLinked="1"/>
        <c:majorTickMark val="none"/>
        <c:minorTickMark val="none"/>
        <c:tickLblPos val="nextTo"/>
        <c:crossAx val="150627023"/>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lang="en-US" sz="1800" b="1"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[Addendum BC IPTT _Survey_Figures_Tables_20200503 comparison.xlsx]Survey Data!PivotTable9</c:name>
    <c:fmtId val="1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bg1">
              <a:lumMod val="75000"/>
            </a:schemeClr>
          </a:solidFill>
          <a:ln>
            <a:noFill/>
          </a:ln>
          <a:effectLst/>
        </c:spPr>
      </c:pivotFmt>
      <c:pivotFmt>
        <c:idx val="2"/>
        <c:spPr>
          <a:solidFill>
            <a:srgbClr val="92D050"/>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bg1">
              <a:lumMod val="75000"/>
            </a:schemeClr>
          </a:solidFill>
          <a:ln>
            <a:noFill/>
          </a:ln>
          <a:effectLst/>
        </c:spPr>
      </c:pivotFmt>
      <c:pivotFmt>
        <c:idx val="5"/>
        <c:spPr>
          <a:solidFill>
            <a:srgbClr val="92D050"/>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bg1">
              <a:lumMod val="75000"/>
            </a:schemeClr>
          </a:solidFill>
          <a:ln>
            <a:noFill/>
          </a:ln>
          <a:effectLst/>
        </c:spPr>
      </c:pivotFmt>
      <c:pivotFmt>
        <c:idx val="8"/>
        <c:spPr>
          <a:solidFill>
            <a:srgbClr val="92D050"/>
          </a:solidFill>
          <a:ln>
            <a:noFill/>
          </a:ln>
          <a:effectLst/>
        </c:spPr>
      </c:pivotFmt>
      <c:pivotFmt>
        <c:idx val="9"/>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bg1">
              <a:lumMod val="75000"/>
            </a:schemeClr>
          </a:solidFill>
          <a:ln>
            <a:noFill/>
          </a:ln>
          <a:effectLst/>
        </c:spPr>
      </c:pivotFmt>
      <c:pivotFmt>
        <c:idx val="11"/>
        <c:spPr>
          <a:solidFill>
            <a:srgbClr val="92D050"/>
          </a:solidFill>
          <a:ln>
            <a:noFill/>
          </a:ln>
          <a:effectLst/>
        </c:spPr>
      </c:pivotFmt>
      <c:pivotFmt>
        <c:idx val="12"/>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bg1">
              <a:lumMod val="75000"/>
            </a:schemeClr>
          </a:solidFill>
          <a:ln>
            <a:noFill/>
          </a:ln>
          <a:effectLst/>
        </c:spPr>
      </c:pivotFmt>
      <c:pivotFmt>
        <c:idx val="14"/>
        <c:spPr>
          <a:solidFill>
            <a:srgbClr val="92D050"/>
          </a:solidFill>
          <a:ln>
            <a:noFill/>
          </a:ln>
          <a:effectLst/>
        </c:spPr>
      </c:pivotFmt>
      <c:pivotFmt>
        <c:idx val="15"/>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bg1">
              <a:lumMod val="75000"/>
            </a:schemeClr>
          </a:solidFill>
          <a:ln>
            <a:noFill/>
          </a:ln>
          <a:effectLst/>
        </c:spPr>
      </c:pivotFmt>
      <c:pivotFmt>
        <c:idx val="17"/>
        <c:spPr>
          <a:solidFill>
            <a:srgbClr val="92D050"/>
          </a:solidFill>
          <a:ln>
            <a:noFill/>
          </a:ln>
          <a:effectLst/>
        </c:spPr>
      </c:pivotFmt>
    </c:pivotFmts>
    <c:plotArea>
      <c:layout/>
      <c:doughnutChart>
        <c:varyColors val="1"/>
        <c:ser>
          <c:idx val="0"/>
          <c:order val="0"/>
          <c:tx>
            <c:strRef>
              <c:f>'Survey Data'!$AL$118</c:f>
              <c:strCache>
                <c:ptCount val="1"/>
                <c:pt idx="0">
                  <c:v>Total</c:v>
                </c:pt>
              </c:strCache>
            </c:strRef>
          </c:tx>
          <c:dPt>
            <c:idx val="0"/>
            <c:bubble3D val="0"/>
            <c:spPr>
              <a:solidFill>
                <a:schemeClr val="bg1">
                  <a:lumMod val="75000"/>
                </a:schemeClr>
              </a:solidFill>
              <a:ln>
                <a:noFill/>
              </a:ln>
              <a:effectLst/>
            </c:spPr>
            <c:extLst>
              <c:ext xmlns:c16="http://schemas.microsoft.com/office/drawing/2014/chart" uri="{C3380CC4-5D6E-409C-BE32-E72D297353CC}">
                <c16:uniqueId val="{00000001-7A5D-45E2-972D-A1B81ED7D499}"/>
              </c:ext>
            </c:extLst>
          </c:dPt>
          <c:dPt>
            <c:idx val="1"/>
            <c:bubble3D val="0"/>
            <c:spPr>
              <a:solidFill>
                <a:srgbClr val="92D050"/>
              </a:solidFill>
              <a:ln>
                <a:noFill/>
              </a:ln>
              <a:effectLst/>
            </c:spPr>
            <c:extLst>
              <c:ext xmlns:c16="http://schemas.microsoft.com/office/drawing/2014/chart" uri="{C3380CC4-5D6E-409C-BE32-E72D297353CC}">
                <c16:uniqueId val="{00000003-7A5D-45E2-972D-A1B81ED7D499}"/>
              </c:ext>
            </c:extLst>
          </c:dPt>
          <c:dLbls>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'Survey Data'!$AK$119:$AK$121</c:f>
              <c:strCache>
                <c:ptCount val="2"/>
                <c:pt idx="0">
                  <c:v>No</c:v>
                </c:pt>
                <c:pt idx="1">
                  <c:v>Yes</c:v>
                </c:pt>
              </c:strCache>
            </c:strRef>
          </c:cat>
          <c:val>
            <c:numRef>
              <c:f>'Survey Data'!$AL$119:$AL$121</c:f>
              <c:numCache>
                <c:formatCode>General</c:formatCode>
                <c:ptCount val="2"/>
                <c:pt idx="0">
                  <c:v>12</c:v>
                </c:pt>
                <c:pt idx="1">
                  <c:v>75</c:v>
                </c:pt>
              </c:numCache>
            </c:numRef>
          </c:val>
          <c:extLst>
            <c:ext xmlns:c16="http://schemas.microsoft.com/office/drawing/2014/chart" uri="{C3380CC4-5D6E-409C-BE32-E72D297353CC}">
              <c16:uniqueId val="{00000004-7A5D-45E2-972D-A1B81ED7D499}"/>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extLst/>
  </c:chart>
  <c:spPr>
    <a:solidFill>
      <a:schemeClr val="bg1"/>
    </a:solidFill>
    <a:ln w="9525" cap="flat" cmpd="sng" algn="ctr">
      <a:noFill/>
      <a:round/>
    </a:ln>
    <a:effectLst/>
  </c:spPr>
  <c:txPr>
    <a:bodyPr/>
    <a:lstStyle/>
    <a:p>
      <a:pPr>
        <a:defRPr sz="1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[Addendum BC IPTT _Survey_Figures_Tables_20200503 comparison.xlsx]Survey Data!PivotTable5</c:name>
    <c:fmtId val="10"/>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2D050"/>
          </a:solidFill>
          <a:ln>
            <a:noFill/>
          </a:ln>
          <a:effectLst/>
        </c:spPr>
      </c:pivotFmt>
      <c:pivotFmt>
        <c:idx val="2"/>
        <c:spPr>
          <a:solidFill>
            <a:srgbClr val="92D050"/>
          </a:solidFill>
          <a:ln>
            <a:noFill/>
          </a:ln>
          <a:effectLst/>
        </c:spPr>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2D050"/>
          </a:solidFill>
          <a:ln>
            <a:noFill/>
          </a:ln>
          <a:effectLst/>
        </c:spPr>
      </c:pivotFmt>
      <c:pivotFmt>
        <c:idx val="5"/>
        <c:spPr>
          <a:solidFill>
            <a:srgbClr val="92D050"/>
          </a:solidFill>
          <a:ln>
            <a:noFill/>
          </a:ln>
          <a:effectLst/>
        </c:spPr>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a:ln>
            <a:noFill/>
          </a:ln>
          <a:effectLst/>
        </c:spPr>
      </c:pivotFmt>
      <c:pivotFmt>
        <c:idx val="8"/>
        <c:spPr>
          <a:solidFill>
            <a:srgbClr val="92D050"/>
          </a:solidFill>
          <a:ln>
            <a:noFill/>
          </a:ln>
          <a:effectLst/>
        </c:spPr>
      </c:pivotFmt>
    </c:pivotFmts>
    <c:plotArea>
      <c:layout/>
      <c:barChart>
        <c:barDir val="col"/>
        <c:grouping val="clustered"/>
        <c:varyColors val="0"/>
        <c:ser>
          <c:idx val="0"/>
          <c:order val="0"/>
          <c:tx>
            <c:strRef>
              <c:f>'Survey Data'!$W$118</c:f>
              <c:strCache>
                <c:ptCount val="1"/>
                <c:pt idx="0">
                  <c:v>Total</c:v>
                </c:pt>
              </c:strCache>
            </c:strRef>
          </c:tx>
          <c:spPr>
            <a:solidFill>
              <a:schemeClr val="accent3"/>
            </a:solidFill>
            <a:ln>
              <a:noFill/>
            </a:ln>
            <a:effectLst/>
          </c:spPr>
          <c:invertIfNegative val="0"/>
          <c:dPt>
            <c:idx val="3"/>
            <c:invertIfNegative val="0"/>
            <c:bubble3D val="0"/>
            <c:spPr>
              <a:solidFill>
                <a:srgbClr val="92D050"/>
              </a:solidFill>
              <a:ln>
                <a:noFill/>
              </a:ln>
              <a:effectLst/>
            </c:spPr>
            <c:extLst>
              <c:ext xmlns:c16="http://schemas.microsoft.com/office/drawing/2014/chart" uri="{C3380CC4-5D6E-409C-BE32-E72D297353CC}">
                <c16:uniqueId val="{00000001-1A7B-4172-AB6D-0F8D302AB4D3}"/>
              </c:ext>
            </c:extLst>
          </c:dPt>
          <c:dPt>
            <c:idx val="4"/>
            <c:invertIfNegative val="0"/>
            <c:bubble3D val="0"/>
            <c:spPr>
              <a:solidFill>
                <a:srgbClr val="92D050"/>
              </a:solidFill>
              <a:ln>
                <a:noFill/>
              </a:ln>
              <a:effectLst/>
            </c:spPr>
            <c:extLst>
              <c:ext xmlns:c16="http://schemas.microsoft.com/office/drawing/2014/chart" uri="{C3380CC4-5D6E-409C-BE32-E72D297353CC}">
                <c16:uniqueId val="{00000003-1A7B-4172-AB6D-0F8D302AB4D3}"/>
              </c:ext>
            </c:extLst>
          </c:dPt>
          <c:dLbls>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Data'!$V$119:$V$124</c:f>
              <c:strCache>
                <c:ptCount val="5"/>
                <c:pt idx="0">
                  <c:v>Not at all useful</c:v>
                </c:pt>
                <c:pt idx="1">
                  <c:v>Not sure</c:v>
                </c:pt>
                <c:pt idx="2">
                  <c:v>Not very useful</c:v>
                </c:pt>
                <c:pt idx="3">
                  <c:v>Quite useful</c:v>
                </c:pt>
                <c:pt idx="4">
                  <c:v>Very useful</c:v>
                </c:pt>
              </c:strCache>
            </c:strRef>
          </c:cat>
          <c:val>
            <c:numRef>
              <c:f>'Survey Data'!$W$119:$W$124</c:f>
              <c:numCache>
                <c:formatCode>General</c:formatCode>
                <c:ptCount val="5"/>
                <c:pt idx="0">
                  <c:v>2</c:v>
                </c:pt>
                <c:pt idx="1">
                  <c:v>17</c:v>
                </c:pt>
                <c:pt idx="2">
                  <c:v>5</c:v>
                </c:pt>
                <c:pt idx="3">
                  <c:v>36</c:v>
                </c:pt>
                <c:pt idx="4">
                  <c:v>29</c:v>
                </c:pt>
              </c:numCache>
            </c:numRef>
          </c:val>
          <c:extLst>
            <c:ext xmlns:c16="http://schemas.microsoft.com/office/drawing/2014/chart" uri="{C3380CC4-5D6E-409C-BE32-E72D297353CC}">
              <c16:uniqueId val="{00000004-1A7B-4172-AB6D-0F8D302AB4D3}"/>
            </c:ext>
          </c:extLst>
        </c:ser>
        <c:dLbls>
          <c:dLblPos val="ctr"/>
          <c:showLegendKey val="0"/>
          <c:showVal val="1"/>
          <c:showCatName val="0"/>
          <c:showSerName val="0"/>
          <c:showPercent val="0"/>
          <c:showBubbleSize val="0"/>
        </c:dLbls>
        <c:gapWidth val="0"/>
        <c:axId val="150627023"/>
        <c:axId val="1977483743"/>
      </c:barChart>
      <c:catAx>
        <c:axId val="150627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crossAx val="1977483743"/>
        <c:crosses val="autoZero"/>
        <c:auto val="1"/>
        <c:lblAlgn val="ctr"/>
        <c:lblOffset val="100"/>
        <c:noMultiLvlLbl val="0"/>
      </c:catAx>
      <c:valAx>
        <c:axId val="1977483743"/>
        <c:scaling>
          <c:orientation val="minMax"/>
        </c:scaling>
        <c:delete val="1"/>
        <c:axPos val="l"/>
        <c:numFmt formatCode="General" sourceLinked="1"/>
        <c:majorTickMark val="none"/>
        <c:minorTickMark val="none"/>
        <c:tickLblPos val="nextTo"/>
        <c:crossAx val="15062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1800" b="1"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[Addendum BC IPTT _Survey_Figures_Tables_20200503 comparison.xlsx]Survey Data!PivotTable6</c:name>
    <c:fmtId val="1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bg1">
              <a:lumMod val="75000"/>
            </a:schemeClr>
          </a:solidFill>
          <a:ln>
            <a:noFill/>
          </a:ln>
          <a:effectLst/>
        </c:spPr>
      </c:pivotFmt>
      <c:pivotFmt>
        <c:idx val="2"/>
        <c:spPr>
          <a:solidFill>
            <a:srgbClr val="92D050"/>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bg1">
              <a:lumMod val="75000"/>
            </a:schemeClr>
          </a:solidFill>
          <a:ln>
            <a:noFill/>
          </a:ln>
          <a:effectLst/>
        </c:spPr>
      </c:pivotFmt>
      <c:pivotFmt>
        <c:idx val="5"/>
        <c:spPr>
          <a:solidFill>
            <a:srgbClr val="92D050"/>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bg1">
              <a:lumMod val="75000"/>
            </a:schemeClr>
          </a:solidFill>
          <a:ln>
            <a:noFill/>
          </a:ln>
          <a:effectLst/>
        </c:spPr>
      </c:pivotFmt>
      <c:pivotFmt>
        <c:idx val="8"/>
        <c:spPr>
          <a:solidFill>
            <a:srgbClr val="92D050"/>
          </a:solidFill>
          <a:ln>
            <a:noFill/>
          </a:ln>
          <a:effectLst/>
        </c:spPr>
      </c:pivotFmt>
    </c:pivotFmts>
    <c:plotArea>
      <c:layout/>
      <c:doughnutChart>
        <c:varyColors val="1"/>
        <c:ser>
          <c:idx val="0"/>
          <c:order val="0"/>
          <c:tx>
            <c:strRef>
              <c:f>'Survey Data'!$Z$119</c:f>
              <c:strCache>
                <c:ptCount val="1"/>
                <c:pt idx="0">
                  <c:v>Total</c:v>
                </c:pt>
              </c:strCache>
            </c:strRef>
          </c:tx>
          <c:dPt>
            <c:idx val="0"/>
            <c:bubble3D val="0"/>
            <c:spPr>
              <a:solidFill>
                <a:schemeClr val="bg1">
                  <a:lumMod val="75000"/>
                </a:schemeClr>
              </a:solidFill>
              <a:ln>
                <a:noFill/>
              </a:ln>
              <a:effectLst/>
            </c:spPr>
            <c:extLst>
              <c:ext xmlns:c16="http://schemas.microsoft.com/office/drawing/2014/chart" uri="{C3380CC4-5D6E-409C-BE32-E72D297353CC}">
                <c16:uniqueId val="{00000001-904E-4272-A776-CEADA42E93BF}"/>
              </c:ext>
            </c:extLst>
          </c:dPt>
          <c:dPt>
            <c:idx val="1"/>
            <c:bubble3D val="0"/>
            <c:spPr>
              <a:solidFill>
                <a:srgbClr val="92D050"/>
              </a:solidFill>
              <a:ln>
                <a:noFill/>
              </a:ln>
              <a:effectLst/>
            </c:spPr>
            <c:extLst>
              <c:ext xmlns:c16="http://schemas.microsoft.com/office/drawing/2014/chart" uri="{C3380CC4-5D6E-409C-BE32-E72D297353CC}">
                <c16:uniqueId val="{00000003-904E-4272-A776-CEADA42E93BF}"/>
              </c:ext>
            </c:extLst>
          </c:dPt>
          <c:dLbls>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'Survey Data'!$Y$120:$Y$122</c:f>
              <c:strCache>
                <c:ptCount val="2"/>
                <c:pt idx="0">
                  <c:v>No</c:v>
                </c:pt>
                <c:pt idx="1">
                  <c:v>Yes</c:v>
                </c:pt>
              </c:strCache>
            </c:strRef>
          </c:cat>
          <c:val>
            <c:numRef>
              <c:f>'Survey Data'!$Z$120:$Z$122</c:f>
              <c:numCache>
                <c:formatCode>General</c:formatCode>
                <c:ptCount val="2"/>
                <c:pt idx="0">
                  <c:v>25</c:v>
                </c:pt>
                <c:pt idx="1">
                  <c:v>72</c:v>
                </c:pt>
              </c:numCache>
            </c:numRef>
          </c:val>
          <c:extLst>
            <c:ext xmlns:c16="http://schemas.microsoft.com/office/drawing/2014/chart" uri="{C3380CC4-5D6E-409C-BE32-E72D297353CC}">
              <c16:uniqueId val="{00000004-904E-4272-A776-CEADA42E93BF}"/>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[Addendum BC IPTT _Survey_Figures_Tables_20200503 comparison.xlsx]Survey Data!PivotTable7</c:name>
    <c:fmtId val="15"/>
  </c:pivotSource>
  <c:chart>
    <c:autoTitleDeleted val="1"/>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2D050"/>
          </a:solidFill>
          <a:ln>
            <a:noFill/>
          </a:ln>
          <a:effectLst/>
        </c:spPr>
      </c:pivotFmt>
      <c:pivotFmt>
        <c:idx val="2"/>
        <c:spPr>
          <a:solidFill>
            <a:srgbClr val="92D050"/>
          </a:solidFill>
          <a:ln>
            <a:noFill/>
          </a:ln>
          <a:effectLst/>
        </c:spPr>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2D050"/>
          </a:solidFill>
          <a:ln>
            <a:noFill/>
          </a:ln>
          <a:effectLst/>
        </c:spPr>
      </c:pivotFmt>
      <c:pivotFmt>
        <c:idx val="5"/>
        <c:spPr>
          <a:solidFill>
            <a:srgbClr val="92D050"/>
          </a:solidFill>
          <a:ln>
            <a:noFill/>
          </a:ln>
          <a:effectLst/>
        </c:spPr>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a:ln>
            <a:noFill/>
          </a:ln>
          <a:effectLst/>
        </c:spPr>
      </c:pivotFmt>
      <c:pivotFmt>
        <c:idx val="8"/>
        <c:spPr>
          <a:solidFill>
            <a:srgbClr val="92D050"/>
          </a:solidFill>
          <a:ln>
            <a:noFill/>
          </a:ln>
          <a:effectLst/>
        </c:spPr>
      </c:pivotFmt>
      <c:pivotFmt>
        <c:idx val="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65000"/>
            </a:schemeClr>
          </a:solidFill>
          <a:ln>
            <a:noFill/>
          </a:ln>
          <a:effectLst/>
        </c:spPr>
      </c:pivotFmt>
      <c:pivotFmt>
        <c:idx val="11"/>
        <c:spPr>
          <a:solidFill>
            <a:srgbClr val="92D050"/>
          </a:solidFill>
          <a:ln>
            <a:noFill/>
          </a:ln>
          <a:effectLst/>
        </c:spPr>
      </c:pivotFmt>
      <c:pivotFmt>
        <c:idx val="12"/>
        <c:spPr>
          <a:solidFill>
            <a:srgbClr val="92D050"/>
          </a:solidFill>
          <a:ln>
            <a:noFill/>
          </a:ln>
          <a:effectLst/>
        </c:spPr>
      </c:pivotFmt>
      <c:pivotFmt>
        <c:idx val="13"/>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pivotFmt>
      <c:pivotFmt>
        <c:idx val="15"/>
        <c:spPr>
          <a:solidFill>
            <a:srgbClr val="92D050"/>
          </a:solidFill>
          <a:ln>
            <a:noFill/>
          </a:ln>
          <a:effectLst/>
        </c:spPr>
      </c:pivotFmt>
      <c:pivotFmt>
        <c:idx val="16"/>
        <c:spPr>
          <a:solidFill>
            <a:srgbClr val="92D050"/>
          </a:solidFill>
          <a:ln>
            <a:noFill/>
          </a:ln>
          <a:effectLst/>
        </c:spPr>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bg1">
              <a:lumMod val="65000"/>
            </a:schemeClr>
          </a:solidFill>
          <a:ln>
            <a:noFill/>
          </a:ln>
          <a:effectLst/>
        </c:spPr>
      </c:pivotFmt>
      <c:pivotFmt>
        <c:idx val="19"/>
        <c:spPr>
          <a:solidFill>
            <a:srgbClr val="92D050"/>
          </a:solidFill>
          <a:ln>
            <a:noFill/>
          </a:ln>
          <a:effectLst/>
        </c:spPr>
      </c:pivotFmt>
      <c:pivotFmt>
        <c:idx val="20"/>
        <c:spPr>
          <a:solidFill>
            <a:srgbClr val="92D050"/>
          </a:solidFill>
          <a:ln>
            <a:noFill/>
          </a:ln>
          <a:effectLst/>
        </c:spPr>
      </c:pivotFmt>
      <c:pivotFmt>
        <c:idx val="2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65000"/>
            </a:schemeClr>
          </a:solidFill>
          <a:ln>
            <a:noFill/>
          </a:ln>
          <a:effectLst/>
        </c:spPr>
      </c:pivotFmt>
      <c:pivotFmt>
        <c:idx val="23"/>
        <c:spPr>
          <a:solidFill>
            <a:srgbClr val="92D050"/>
          </a:solidFill>
          <a:ln>
            <a:noFill/>
          </a:ln>
          <a:effectLst/>
        </c:spPr>
      </c:pivotFmt>
      <c:pivotFmt>
        <c:idx val="24"/>
        <c:spPr>
          <a:solidFill>
            <a:srgbClr val="92D050"/>
          </a:solidFill>
          <a:ln>
            <a:noFill/>
          </a:ln>
          <a:effectLst/>
        </c:spPr>
      </c:pivotFmt>
      <c:pivotFmt>
        <c:idx val="25"/>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bg1">
              <a:lumMod val="65000"/>
            </a:schemeClr>
          </a:solidFill>
          <a:ln>
            <a:noFill/>
          </a:ln>
          <a:effectLst/>
        </c:spPr>
      </c:pivotFmt>
      <c:pivotFmt>
        <c:idx val="27"/>
        <c:spPr>
          <a:solidFill>
            <a:srgbClr val="92D050"/>
          </a:solidFill>
          <a:ln>
            <a:noFill/>
          </a:ln>
          <a:effectLst/>
        </c:spPr>
      </c:pivotFmt>
      <c:pivotFmt>
        <c:idx val="28"/>
        <c:spPr>
          <a:solidFill>
            <a:srgbClr val="92D050"/>
          </a:solidFill>
          <a:ln>
            <a:noFill/>
          </a:ln>
          <a:effectLst/>
        </c:spPr>
      </c:pivotFmt>
      <c:pivotFmt>
        <c:idx val="2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bg1">
              <a:lumMod val="65000"/>
            </a:schemeClr>
          </a:solidFill>
          <a:ln>
            <a:noFill/>
          </a:ln>
          <a:effectLst/>
        </c:spPr>
      </c:pivotFmt>
      <c:pivotFmt>
        <c:idx val="31"/>
        <c:spPr>
          <a:solidFill>
            <a:srgbClr val="92D050"/>
          </a:solidFill>
          <a:ln>
            <a:noFill/>
          </a:ln>
          <a:effectLst/>
        </c:spPr>
      </c:pivotFmt>
      <c:pivotFmt>
        <c:idx val="32"/>
        <c:spPr>
          <a:solidFill>
            <a:srgbClr val="92D050"/>
          </a:solidFill>
          <a:ln>
            <a:noFill/>
          </a:ln>
          <a:effectLst/>
        </c:spPr>
      </c:pivotFmt>
    </c:pivotFmts>
    <c:plotArea>
      <c:layout>
        <c:manualLayout>
          <c:layoutTarget val="inner"/>
          <c:xMode val="edge"/>
          <c:yMode val="edge"/>
          <c:x val="1.8009168303863784E-2"/>
          <c:y val="7.7419653456181042E-2"/>
          <c:w val="0.98199083169613621"/>
          <c:h val="0.8436018176669825"/>
        </c:manualLayout>
      </c:layout>
      <c:barChart>
        <c:barDir val="col"/>
        <c:grouping val="clustered"/>
        <c:varyColors val="0"/>
        <c:ser>
          <c:idx val="0"/>
          <c:order val="0"/>
          <c:tx>
            <c:strRef>
              <c:f>'Survey Data'!$AN$259</c:f>
              <c:strCache>
                <c:ptCount val="1"/>
                <c:pt idx="0">
                  <c:v>Total</c:v>
                </c:pt>
              </c:strCache>
            </c:strRef>
          </c:tx>
          <c:spPr>
            <a:solidFill>
              <a:schemeClr val="accent3"/>
            </a:solidFill>
            <a:ln>
              <a:noFill/>
            </a:ln>
            <a:effectLst/>
          </c:spPr>
          <c:invertIfNegative val="0"/>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1-3C02-4EF1-8B05-3D35B6B358C3}"/>
              </c:ext>
            </c:extLst>
          </c:dPt>
          <c:dPt>
            <c:idx val="3"/>
            <c:invertIfNegative val="0"/>
            <c:bubble3D val="0"/>
            <c:spPr>
              <a:solidFill>
                <a:srgbClr val="92D050"/>
              </a:solidFill>
              <a:ln>
                <a:noFill/>
              </a:ln>
              <a:effectLst/>
            </c:spPr>
            <c:extLst>
              <c:ext xmlns:c16="http://schemas.microsoft.com/office/drawing/2014/chart" uri="{C3380CC4-5D6E-409C-BE32-E72D297353CC}">
                <c16:uniqueId val="{00000003-3C02-4EF1-8B05-3D35B6B358C3}"/>
              </c:ext>
            </c:extLst>
          </c:dPt>
          <c:dPt>
            <c:idx val="4"/>
            <c:invertIfNegative val="0"/>
            <c:bubble3D val="0"/>
            <c:spPr>
              <a:solidFill>
                <a:srgbClr val="92D050"/>
              </a:solidFill>
              <a:ln>
                <a:noFill/>
              </a:ln>
              <a:effectLst/>
            </c:spPr>
            <c:extLst>
              <c:ext xmlns:c16="http://schemas.microsoft.com/office/drawing/2014/chart" uri="{C3380CC4-5D6E-409C-BE32-E72D297353CC}">
                <c16:uniqueId val="{00000005-3C02-4EF1-8B05-3D35B6B358C3}"/>
              </c:ext>
            </c:extLst>
          </c:dPt>
          <c:dLbls>
            <c:spPr>
              <a:noFill/>
              <a:ln>
                <a:noFill/>
              </a:ln>
              <a:effectLst/>
            </c:spPr>
            <c:txPr>
              <a:bodyPr rot="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Data'!$AM$260:$AM$265</c:f>
              <c:strCache>
                <c:ptCount val="5"/>
                <c:pt idx="0">
                  <c:v>Not at all</c:v>
                </c:pt>
                <c:pt idx="1">
                  <c:v>Not sure</c:v>
                </c:pt>
                <c:pt idx="2">
                  <c:v>Not very much</c:v>
                </c:pt>
                <c:pt idx="3">
                  <c:v>A lot</c:v>
                </c:pt>
                <c:pt idx="4">
                  <c:v>Quite a lot</c:v>
                </c:pt>
              </c:strCache>
            </c:strRef>
          </c:cat>
          <c:val>
            <c:numRef>
              <c:f>'Survey Data'!$AN$260:$AN$265</c:f>
              <c:numCache>
                <c:formatCode>General</c:formatCode>
                <c:ptCount val="5"/>
                <c:pt idx="0">
                  <c:v>1</c:v>
                </c:pt>
                <c:pt idx="1">
                  <c:v>6</c:v>
                </c:pt>
                <c:pt idx="2">
                  <c:v>2</c:v>
                </c:pt>
                <c:pt idx="3">
                  <c:v>39</c:v>
                </c:pt>
                <c:pt idx="4">
                  <c:v>49</c:v>
                </c:pt>
              </c:numCache>
            </c:numRef>
          </c:val>
          <c:extLst>
            <c:ext xmlns:c16="http://schemas.microsoft.com/office/drawing/2014/chart" uri="{C3380CC4-5D6E-409C-BE32-E72D297353CC}">
              <c16:uniqueId val="{00000006-3C02-4EF1-8B05-3D35B6B358C3}"/>
            </c:ext>
          </c:extLst>
        </c:ser>
        <c:dLbls>
          <c:dLblPos val="ctr"/>
          <c:showLegendKey val="0"/>
          <c:showVal val="1"/>
          <c:showCatName val="0"/>
          <c:showSerName val="0"/>
          <c:showPercent val="0"/>
          <c:showBubbleSize val="0"/>
        </c:dLbls>
        <c:gapWidth val="0"/>
        <c:axId val="150627023"/>
        <c:axId val="1977483743"/>
      </c:barChart>
      <c:catAx>
        <c:axId val="150627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800" b="1" i="0" u="none" strike="noStrike" kern="1200" baseline="0">
                <a:solidFill>
                  <a:schemeClr val="tx1"/>
                </a:solidFill>
                <a:latin typeface="+mn-lt"/>
                <a:ea typeface="+mn-ea"/>
                <a:cs typeface="+mn-cs"/>
              </a:defRPr>
            </a:pPr>
            <a:endParaRPr lang="en-US"/>
          </a:p>
        </c:txPr>
        <c:crossAx val="1977483743"/>
        <c:crosses val="autoZero"/>
        <c:auto val="1"/>
        <c:lblAlgn val="ctr"/>
        <c:lblOffset val="100"/>
        <c:noMultiLvlLbl val="0"/>
      </c:catAx>
      <c:valAx>
        <c:axId val="1977483743"/>
        <c:scaling>
          <c:orientation val="minMax"/>
        </c:scaling>
        <c:delete val="1"/>
        <c:axPos val="l"/>
        <c:numFmt formatCode="General" sourceLinked="1"/>
        <c:majorTickMark val="none"/>
        <c:minorTickMark val="none"/>
        <c:tickLblPos val="nextTo"/>
        <c:crossAx val="150627023"/>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lang="en-US" sz="1800" b="1"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[Addendum BC IPTT _Survey_Figures_Tables_20200503 comparison.xlsx]Survey Data!PivotTable20</c:name>
    <c:fmtId val="13"/>
  </c:pivotSource>
  <c:chart>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5"/>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6"/>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7"/>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9"/>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0"/>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1"/>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2"/>
        <c:spPr>
          <a:solidFill>
            <a:srgbClr val="92D050"/>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3"/>
        <c:spPr>
          <a:solidFill>
            <a:schemeClr val="accent3"/>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4"/>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5"/>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7"/>
        <c:spPr>
          <a:solidFill>
            <a:schemeClr val="accent3"/>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8"/>
        <c:spPr>
          <a:solidFill>
            <a:schemeClr val="bg1">
              <a:lumMod val="85000"/>
            </a:schemeClr>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19"/>
        <c:spPr>
          <a:solidFill>
            <a:schemeClr val="accent3">
              <a:shade val="70000"/>
            </a:schemeClr>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0"/>
        <c:spPr>
          <a:solidFill>
            <a:schemeClr val="accent3">
              <a:shade val="9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1"/>
        <c:spPr>
          <a:solidFill>
            <a:schemeClr val="accent3">
              <a:tint val="9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2"/>
        <c:spPr>
          <a:solidFill>
            <a:schemeClr val="accent3">
              <a:tint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3"/>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4"/>
        <c:spPr>
          <a:solidFill>
            <a:schemeClr val="accent3"/>
          </a:solidFill>
          <a:ln>
            <a:noFill/>
          </a:ln>
          <a:effectLst/>
        </c:spPr>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92D050"/>
          </a:solidFill>
          <a:ln>
            <a:noFill/>
          </a:ln>
          <a:effectLst/>
        </c:spP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6"/>
        <c:spPr>
          <a:solidFill>
            <a:schemeClr val="accent6">
              <a:lumMod val="60000"/>
              <a:lumOff val="40000"/>
            </a:schemeClr>
          </a:solidFill>
          <a:ln>
            <a:noFill/>
          </a:ln>
          <a:effectLst/>
        </c:spPr>
      </c:pivotFmt>
      <c:pivotFmt>
        <c:idx val="27"/>
        <c:spPr>
          <a:solidFill>
            <a:schemeClr val="accent3"/>
          </a:solidFill>
          <a:ln>
            <a:noFill/>
          </a:ln>
          <a:effectLst/>
        </c:spPr>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92D050"/>
          </a:solidFill>
          <a:ln>
            <a:noFill/>
          </a:ln>
          <a:effectLst/>
        </c:spP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29"/>
        <c:spPr>
          <a:solidFill>
            <a:schemeClr val="accent3">
              <a:tint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0"/>
        <c:spPr>
          <a:solidFill>
            <a:schemeClr val="accent6">
              <a:lumMod val="60000"/>
              <a:lumOff val="40000"/>
            </a:schemeClr>
          </a:solidFill>
          <a:ln>
            <a:noFill/>
          </a:ln>
          <a:effectLst/>
        </c:spPr>
      </c:pivotFmt>
      <c:pivotFmt>
        <c:idx val="31"/>
        <c:spPr>
          <a:solidFill>
            <a:schemeClr val="accent3">
              <a:shade val="70000"/>
            </a:schemeClr>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2"/>
        <c:spPr>
          <a:solidFill>
            <a:schemeClr val="accent3">
              <a:shade val="9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3"/>
        <c:spPr>
          <a:solidFill>
            <a:schemeClr val="accent3">
              <a:tint val="9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4"/>
        <c:spPr>
          <a:solidFill>
            <a:schemeClr val="bg1">
              <a:lumMod val="85000"/>
            </a:schemeClr>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5"/>
        <c:spPr>
          <a:solidFill>
            <a:schemeClr val="accent6">
              <a:lumMod val="60000"/>
              <a:lumOff val="40000"/>
            </a:schemeClr>
          </a:solidFill>
          <a:ln>
            <a:noFill/>
          </a:ln>
          <a:effectLst/>
        </c:spPr>
      </c:pivotFmt>
      <c:pivotFmt>
        <c:idx val="36"/>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7"/>
        <c:spPr>
          <a:solidFill>
            <a:schemeClr val="accent3"/>
          </a:solidFill>
          <a:ln>
            <a:noFill/>
          </a:ln>
          <a:effectLst/>
        </c:spPr>
        <c:marker>
          <c:symbol val="none"/>
        </c:marke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8"/>
        <c:spPr>
          <a:solidFill>
            <a:srgbClr val="92D050"/>
          </a:solidFill>
          <a:ln>
            <a:noFill/>
          </a:ln>
          <a:effectLst/>
        </c:spPr>
        <c:dLbl>
          <c:idx val="0"/>
          <c:spPr>
            <a:noFill/>
            <a:ln>
              <a:noFill/>
            </a:ln>
            <a:effectLst/>
          </c:spPr>
          <c:txPr>
            <a:bodyPr wrap="square" lIns="38100" tIns="19050" rIns="38100" bIns="19050" anchor="ctr">
              <a:spAutoFit/>
            </a:bodyPr>
            <a:lstStyle/>
            <a:p>
              <a:pPr>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39"/>
        <c:spPr>
          <a:solidFill>
            <a:schemeClr val="accent3">
              <a:tint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0"/>
        <c:spPr>
          <a:solidFill>
            <a:schemeClr val="accent6">
              <a:lumMod val="60000"/>
              <a:lumOff val="40000"/>
            </a:schemeClr>
          </a:solidFill>
          <a:ln>
            <a:noFill/>
          </a:ln>
          <a:effectLst/>
        </c:spPr>
      </c:pivotFmt>
      <c:pivotFmt>
        <c:idx val="41"/>
        <c:spPr>
          <a:solidFill>
            <a:schemeClr val="accent3">
              <a:shade val="70000"/>
            </a:schemeClr>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2"/>
        <c:spPr>
          <a:solidFill>
            <a:schemeClr val="accent3">
              <a:shade val="9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3"/>
        <c:spPr>
          <a:solidFill>
            <a:schemeClr val="accent3">
              <a:tint val="9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4"/>
        <c:spPr>
          <a:solidFill>
            <a:schemeClr val="bg1">
              <a:lumMod val="85000"/>
            </a:schemeClr>
          </a:solidFill>
          <a:ln>
            <a:noFill/>
          </a:ln>
          <a:effectLst/>
        </c:spPr>
        <c:marker>
          <c:symbol val="none"/>
        </c:marker>
        <c:dLbl>
          <c:idx val="0"/>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
        <c:idx val="45"/>
        <c:spPr>
          <a:solidFill>
            <a:schemeClr val="accent6">
              <a:lumMod val="60000"/>
              <a:lumOff val="40000"/>
            </a:schemeClr>
          </a:solidFill>
          <a:ln>
            <a:noFill/>
          </a:ln>
          <a:effectLst/>
        </c:spPr>
      </c:pivotFmt>
      <c:pivotFmt>
        <c:idx val="46"/>
        <c:spPr>
          <a:solidFill>
            <a:schemeClr val="bg1">
              <a:lumMod val="9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extLst>
            <c:ext xmlns:c15="http://schemas.microsoft.com/office/drawing/2012/chart" uri="{CE6537A1-D6FC-4f65-9D91-7224C49458BB}"/>
          </c:extLst>
        </c:dLbl>
      </c:pivotFmt>
    </c:pivotFmts>
    <c:plotArea>
      <c:layout>
        <c:manualLayout>
          <c:layoutTarget val="inner"/>
          <c:xMode val="edge"/>
          <c:yMode val="edge"/>
          <c:x val="1.5597585732896463E-3"/>
          <c:y val="9.2311847355239202E-2"/>
          <c:w val="0.96563113548504076"/>
          <c:h val="0.83835140535556418"/>
        </c:manualLayout>
      </c:layout>
      <c:barChart>
        <c:barDir val="bar"/>
        <c:grouping val="clustered"/>
        <c:varyColors val="0"/>
        <c:dLbls>
          <c:dLblPos val="inBase"/>
          <c:showLegendKey val="0"/>
          <c:showVal val="1"/>
          <c:showCatName val="0"/>
          <c:showSerName val="0"/>
          <c:showPercent val="0"/>
          <c:showBubbleSize val="0"/>
        </c:dLbls>
        <c:gapWidth val="0"/>
        <c:axId val="1878100623"/>
        <c:axId val="1975830303"/>
      </c:barChart>
      <c:catAx>
        <c:axId val="1878100623"/>
        <c:scaling>
          <c:orientation val="minMax"/>
        </c:scaling>
        <c:delete val="1"/>
        <c:axPos val="l"/>
        <c:numFmt formatCode="General" sourceLinked="1"/>
        <c:majorTickMark val="none"/>
        <c:minorTickMark val="none"/>
        <c:tickLblPos val="nextTo"/>
        <c:crossAx val="1975830303"/>
        <c:crosses val="autoZero"/>
        <c:auto val="1"/>
        <c:lblAlgn val="ctr"/>
        <c:lblOffset val="100"/>
        <c:noMultiLvlLbl val="0"/>
      </c:catAx>
      <c:valAx>
        <c:axId val="1975830303"/>
        <c:scaling>
          <c:orientation val="minMax"/>
        </c:scaling>
        <c:delete val="1"/>
        <c:axPos val="b"/>
        <c:numFmt formatCode="0.00" sourceLinked="1"/>
        <c:majorTickMark val="none"/>
        <c:minorTickMark val="none"/>
        <c:tickLblPos val="nextTo"/>
        <c:crossAx val="1878100623"/>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sz="18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spPr>
            <a:noFill/>
            <a:ln>
              <a:solidFill>
                <a:srgbClr val="FFC000"/>
              </a:solidFill>
            </a:ln>
            <a:effectLst/>
          </c:spPr>
          <c:invertIfNegative val="0"/>
          <c:cat>
            <c:strRef>
              <c:f>'IPTT Master'!$B$23:$B$35</c:f>
              <c:strCache>
                <c:ptCount val="13"/>
                <c:pt idx="0">
                  <c:v>Facilitators</c:v>
                </c:pt>
                <c:pt idx="1">
                  <c:v>Participants</c:v>
                </c:pt>
                <c:pt idx="2">
                  <c:v>Communities participants represent/come from </c:v>
                </c:pt>
                <c:pt idx="3">
                  <c:v>Social action project prepared by participants</c:v>
                </c:pt>
                <c:pt idx="4">
                  <c:v>Learning journals</c:v>
                </c:pt>
                <c:pt idx="5">
                  <c:v>Wider groups of local community leaders and activists</c:v>
                </c:pt>
                <c:pt idx="6">
                  <c:v>Regional and national government bodies</c:v>
                </c:pt>
                <c:pt idx="7">
                  <c:v>Wider community member involvement in social actions</c:v>
                </c:pt>
                <c:pt idx="8">
                  <c:v>People in communities benefitting from Social actions</c:v>
                </c:pt>
                <c:pt idx="9">
                  <c:v>Social media campaigns and communications reach</c:v>
                </c:pt>
                <c:pt idx="10">
                  <c:v>Media Outlets</c:v>
                </c:pt>
                <c:pt idx="11">
                  <c:v>Key Stakeholder</c:v>
                </c:pt>
                <c:pt idx="12">
                  <c:v>Analogue organizations to our partners</c:v>
                </c:pt>
              </c:strCache>
            </c:strRef>
          </c:cat>
          <c:val>
            <c:numRef>
              <c:f>'IPTT Master'!$E$23:$E$35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E56-4C51-97AC-C8E6E865191E}"/>
            </c:ext>
          </c:extLst>
        </c:ser>
        <c:dLbls>
          <c:showLegendKey val="0"/>
          <c:showVal val="0"/>
          <c:showCatName val="0"/>
          <c:showSerName val="0"/>
          <c:showPercent val="0"/>
          <c:showBubbleSize val="0"/>
        </c:dLbls>
        <c:gapWidth val="250"/>
        <c:axId val="950683968"/>
        <c:axId val="610881344"/>
      </c:barChart>
      <c:barChart>
        <c:barDir val="bar"/>
        <c:grouping val="clustered"/>
        <c:varyColors val="0"/>
        <c:ser>
          <c:idx val="0"/>
          <c:order val="0"/>
          <c:spPr>
            <a:solidFill>
              <a:schemeClr val="accent1"/>
            </a:solidFill>
            <a:ln>
              <a:noFill/>
            </a:ln>
            <a:effectLst/>
          </c:spPr>
          <c:invertIfNegative val="0"/>
          <c:cat>
            <c:strRef>
              <c:f>'IPTT Master'!$B$23:$B$35</c:f>
              <c:strCache>
                <c:ptCount val="13"/>
                <c:pt idx="0">
                  <c:v>Facilitators</c:v>
                </c:pt>
                <c:pt idx="1">
                  <c:v>Participants</c:v>
                </c:pt>
                <c:pt idx="2">
                  <c:v>Communities participants represent/come from </c:v>
                </c:pt>
                <c:pt idx="3">
                  <c:v>Social action project prepared by participants</c:v>
                </c:pt>
                <c:pt idx="4">
                  <c:v>Learning journals</c:v>
                </c:pt>
                <c:pt idx="5">
                  <c:v>Wider groups of local community leaders and activists</c:v>
                </c:pt>
                <c:pt idx="6">
                  <c:v>Regional and national government bodies</c:v>
                </c:pt>
                <c:pt idx="7">
                  <c:v>Wider community member involvement in social actions</c:v>
                </c:pt>
                <c:pt idx="8">
                  <c:v>People in communities benefitting from Social actions</c:v>
                </c:pt>
                <c:pt idx="9">
                  <c:v>Social media campaigns and communications reach</c:v>
                </c:pt>
                <c:pt idx="10">
                  <c:v>Media Outlets</c:v>
                </c:pt>
                <c:pt idx="11">
                  <c:v>Key Stakeholder</c:v>
                </c:pt>
                <c:pt idx="12">
                  <c:v>Analogue organizations to our partners</c:v>
                </c:pt>
              </c:strCache>
            </c:strRef>
          </c:cat>
          <c:val>
            <c:numRef>
              <c:f>'IPTT Master'!$D$23:$D$35</c:f>
              <c:numCache>
                <c:formatCode>0%</c:formatCode>
                <c:ptCount val="13"/>
                <c:pt idx="0">
                  <c:v>1.1904761904761905</c:v>
                </c:pt>
                <c:pt idx="1">
                  <c:v>0.94047619047619047</c:v>
                </c:pt>
                <c:pt idx="2">
                  <c:v>0.78333333333333333</c:v>
                </c:pt>
                <c:pt idx="3">
                  <c:v>1.0611111111111111</c:v>
                </c:pt>
                <c:pt idx="4">
                  <c:v>1.0111111111111111</c:v>
                </c:pt>
                <c:pt idx="5">
                  <c:v>0.82916666666666672</c:v>
                </c:pt>
                <c:pt idx="6">
                  <c:v>5.8666666666666663</c:v>
                </c:pt>
                <c:pt idx="7">
                  <c:v>3.8068518518518517</c:v>
                </c:pt>
                <c:pt idx="8">
                  <c:v>8.3883333333333336</c:v>
                </c:pt>
                <c:pt idx="9">
                  <c:v>0.91059699999999999</c:v>
                </c:pt>
                <c:pt idx="10">
                  <c:v>120.3</c:v>
                </c:pt>
                <c:pt idx="11">
                  <c:v>2.5166666666666666</c:v>
                </c:pt>
                <c:pt idx="12">
                  <c:v>1.2666666666666666</c:v>
                </c:pt>
              </c:numCache>
            </c:numRef>
          </c:val>
          <c:extLst>
            <c:ext xmlns:c16="http://schemas.microsoft.com/office/drawing/2014/chart" uri="{C3380CC4-5D6E-409C-BE32-E72D297353CC}">
              <c16:uniqueId val="{00000000-CE56-4C51-97AC-C8E6E865191E}"/>
            </c:ext>
          </c:extLst>
        </c:ser>
        <c:dLbls>
          <c:showLegendKey val="0"/>
          <c:showVal val="0"/>
          <c:showCatName val="0"/>
          <c:showSerName val="0"/>
          <c:showPercent val="0"/>
          <c:showBubbleSize val="0"/>
        </c:dLbls>
        <c:gapWidth val="182"/>
        <c:axId val="950801408"/>
        <c:axId val="860502784"/>
      </c:barChart>
      <c:catAx>
        <c:axId val="950683968"/>
        <c:scaling>
          <c:orientation val="minMax"/>
        </c:scaling>
        <c:delete val="1"/>
        <c:axPos val="b"/>
        <c:numFmt formatCode="General" sourceLinked="1"/>
        <c:majorTickMark val="none"/>
        <c:minorTickMark val="none"/>
        <c:tickLblPos val="nextTo"/>
        <c:crossAx val="610881344"/>
        <c:crosses val="autoZero"/>
        <c:auto val="1"/>
        <c:lblAlgn val="ctr"/>
        <c:lblOffset val="100"/>
        <c:noMultiLvlLbl val="0"/>
      </c:catAx>
      <c:valAx>
        <c:axId val="610881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0683968"/>
        <c:crosses val="autoZero"/>
        <c:crossBetween val="between"/>
      </c:valAx>
      <c:valAx>
        <c:axId val="860502784"/>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0801408"/>
        <c:crosses val="max"/>
        <c:crossBetween val="between"/>
      </c:valAx>
      <c:catAx>
        <c:axId val="950801408"/>
        <c:scaling>
          <c:orientation val="minMax"/>
        </c:scaling>
        <c:delete val="1"/>
        <c:axPos val="l"/>
        <c:numFmt formatCode="General" sourceLinked="1"/>
        <c:majorTickMark val="out"/>
        <c:minorTickMark val="none"/>
        <c:tickLblPos val="nextTo"/>
        <c:crossAx val="860502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_xlchart.v2.0</cx:f>
      </cx:strDim>
      <cx:numDim type="val">
        <cx:f dir="row">_xlchart.v2.1</cx:f>
      </cx:numDim>
    </cx:data>
  </cx:chartData>
  <cx:chart>
    <cx:plotArea>
      <cx:plotAreaRegion>
        <cx:series layoutId="funnel" uniqueId="{122E8EF5-7572-4857-A1BC-992D1CF03489}">
          <cx:spPr>
            <a:solidFill>
              <a:schemeClr val="bg1">
                <a:lumMod val="85000"/>
              </a:schemeClr>
            </a:solidFill>
          </cx:spPr>
          <cx:dataPt idx="3">
            <cx:spPr>
              <a:solidFill>
                <a:srgbClr val="92D050"/>
              </a:solidFill>
            </cx:spPr>
          </cx:dataPt>
          <cx:dataLabels>
            <cx:txPr>
              <a:bodyPr spcFirstLastPara="1" vertOverflow="ellipsis" horzOverflow="overflow" wrap="square" lIns="0" tIns="0" rIns="0" bIns="0" anchor="ctr" anchorCtr="1"/>
              <a:lstStyle/>
              <a:p>
                <a:pPr algn="ctr" rtl="0">
                  <a:defRPr sz="2000" b="1"/>
                </a:pPr>
                <a:endParaRPr lang="en-US" sz="2000" b="1" i="0" u="none" strike="noStrike" baseline="0">
                  <a:solidFill>
                    <a:sysClr val="windowText" lastClr="000000">
                      <a:lumMod val="65000"/>
                      <a:lumOff val="35000"/>
                    </a:sysClr>
                  </a:solidFill>
                  <a:latin typeface="Calibri" panose="020F0502020204030204"/>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sz="1600"/>
            </a:pPr>
            <a:endParaRPr lang="en-US" sz="1600" b="0" i="0" u="none" strike="noStrike" baseline="0">
              <a:solidFill>
                <a:sysClr val="windowText" lastClr="000000">
                  <a:lumMod val="65000"/>
                  <a:lumOff val="35000"/>
                </a:sysClr>
              </a:solidFill>
              <a:latin typeface="Calibri" panose="020F0502020204030204"/>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_xlchart.v2.2</cx:f>
      </cx:strDim>
      <cx:numDim type="val">
        <cx:f dir="row">_xlchart.v2.3</cx:f>
      </cx:numDim>
    </cx:data>
  </cx:chartData>
  <cx:chart>
    <cx:plotArea>
      <cx:plotAreaRegion>
        <cx:series layoutId="funnel" uniqueId="{DC53F1C2-785F-4E65-A5F5-11CB2CEC8264}">
          <cx:spPr>
            <a:solidFill>
              <a:schemeClr val="bg1">
                <a:lumMod val="85000"/>
              </a:schemeClr>
            </a:solidFill>
          </cx:spPr>
          <cx:dataPt idx="1">
            <cx:spPr>
              <a:solidFill>
                <a:srgbClr val="92D050"/>
              </a:solidFill>
            </cx:spPr>
          </cx:dataPt>
          <cx:dataLabels>
            <cx:txPr>
              <a:bodyPr spcFirstLastPara="1" vertOverflow="ellipsis" horzOverflow="overflow" wrap="square" lIns="0" tIns="0" rIns="0" bIns="0" anchor="ctr" anchorCtr="1"/>
              <a:lstStyle/>
              <a:p>
                <a:pPr algn="ctr" rtl="0">
                  <a:defRPr sz="2000" b="1"/>
                </a:pPr>
                <a:endParaRPr lang="en-US" sz="2000" b="1" i="0" u="none" strike="noStrike" baseline="0">
                  <a:solidFill>
                    <a:sysClr val="windowText" lastClr="000000">
                      <a:lumMod val="65000"/>
                      <a:lumOff val="35000"/>
                    </a:sysClr>
                  </a:solidFill>
                  <a:latin typeface="Calibri" panose="020F0502020204030204"/>
                </a:endParaRPr>
              </a:p>
            </cx:txPr>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sz="1600"/>
            </a:pPr>
            <a:endParaRPr lang="en-US" sz="1600" b="0" i="0" u="none" strike="noStrike" baseline="0">
              <a:solidFill>
                <a:sysClr val="windowText" lastClr="000000">
                  <a:lumMod val="65000"/>
                  <a:lumOff val="35000"/>
                </a:sysClr>
              </a:solidFill>
              <a:latin typeface="Calibri" panose="020F0502020204030204"/>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 id="16">
  <a:schemeClr val="accent3"/>
</cs:colorStyle>
</file>

<file path=xl/charts/colors12.xml><?xml version="1.0" encoding="utf-8"?>
<cs:colorStyle xmlns:cs="http://schemas.microsoft.com/office/drawing/2012/chartStyle" xmlns:a="http://schemas.openxmlformats.org/drawingml/2006/main" meth="withinLinear" id="16">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811C8B2-D9DD-45EB-82EF-A22F2CA1935A}" type="doc">
      <dgm:prSet loTypeId="urn:microsoft.com/office/officeart/2005/8/layout/hierarchy3" loCatId="list" qsTypeId="urn:microsoft.com/office/officeart/2005/8/quickstyle/simple1" qsCatId="simple" csTypeId="urn:microsoft.com/office/officeart/2005/8/colors/accent6_2" csCatId="accent6" phldr="1"/>
      <dgm:spPr/>
      <dgm:t>
        <a:bodyPr/>
        <a:lstStyle/>
        <a:p>
          <a:endParaRPr lang="en-US"/>
        </a:p>
      </dgm:t>
    </dgm:pt>
    <dgm:pt modelId="{BF1217B7-46E7-44F7-8151-1727369C07BD}">
      <dgm:prSet phldrT="[Text]"/>
      <dgm:spPr/>
      <dgm:t>
        <a:bodyPr/>
        <a:lstStyle/>
        <a:p>
          <a:r>
            <a:rPr lang="en-US"/>
            <a:t>Objective 1</a:t>
          </a:r>
        </a:p>
      </dgm:t>
    </dgm:pt>
    <dgm:pt modelId="{EFC42B36-6598-4185-B04F-86111FB4F4B1}" type="parTrans" cxnId="{E4A7BCC2-6128-4FD9-B0B6-BF4F87931CA3}">
      <dgm:prSet/>
      <dgm:spPr/>
      <dgm:t>
        <a:bodyPr/>
        <a:lstStyle/>
        <a:p>
          <a:endParaRPr lang="en-US"/>
        </a:p>
      </dgm:t>
    </dgm:pt>
    <dgm:pt modelId="{9467A26B-32E0-4A23-BD33-0AA2B87CA7B8}" type="sibTrans" cxnId="{E4A7BCC2-6128-4FD9-B0B6-BF4F87931CA3}">
      <dgm:prSet/>
      <dgm:spPr/>
      <dgm:t>
        <a:bodyPr/>
        <a:lstStyle/>
        <a:p>
          <a:endParaRPr lang="en-US"/>
        </a:p>
      </dgm:t>
    </dgm:pt>
    <dgm:pt modelId="{075761B1-4A2E-4674-82A3-9010B07FE875}">
      <dgm:prSet phldrT="[Text]"/>
      <dgm:spPr/>
      <dgm:t>
        <a:bodyPr/>
        <a:lstStyle/>
        <a:p>
          <a:r>
            <a:rPr lang="en-US"/>
            <a:t> Understanding and appreciating diversity</a:t>
          </a:r>
        </a:p>
      </dgm:t>
    </dgm:pt>
    <dgm:pt modelId="{BBFFD6F9-397C-4664-8A51-62AD1C0EF22E}" type="parTrans" cxnId="{151DF2E9-E705-4011-975D-3DFB3364761A}">
      <dgm:prSet/>
      <dgm:spPr/>
      <dgm:t>
        <a:bodyPr/>
        <a:lstStyle/>
        <a:p>
          <a:endParaRPr lang="en-US"/>
        </a:p>
      </dgm:t>
    </dgm:pt>
    <dgm:pt modelId="{408BF93C-5D2E-4DB2-B8F7-756461398AF5}" type="sibTrans" cxnId="{151DF2E9-E705-4011-975D-3DFB3364761A}">
      <dgm:prSet/>
      <dgm:spPr/>
      <dgm:t>
        <a:bodyPr/>
        <a:lstStyle/>
        <a:p>
          <a:endParaRPr lang="en-US"/>
        </a:p>
      </dgm:t>
    </dgm:pt>
    <dgm:pt modelId="{8C0275E8-CF22-4F4E-BFE6-2A5E84459022}">
      <dgm:prSet phldrT="[Text]"/>
      <dgm:spPr/>
      <dgm:t>
        <a:bodyPr/>
        <a:lstStyle/>
        <a:p>
          <a:r>
            <a:rPr lang="en-US"/>
            <a:t>Communicating and advocacy for inclusion and countering discrimination</a:t>
          </a:r>
        </a:p>
      </dgm:t>
    </dgm:pt>
    <dgm:pt modelId="{9193CAB2-C137-4673-9FD1-F4DFE8A6E28D}" type="parTrans" cxnId="{73E595B1-174E-49D8-B1CB-4CF20623D7EC}">
      <dgm:prSet/>
      <dgm:spPr/>
      <dgm:t>
        <a:bodyPr/>
        <a:lstStyle/>
        <a:p>
          <a:endParaRPr lang="en-US"/>
        </a:p>
      </dgm:t>
    </dgm:pt>
    <dgm:pt modelId="{6659E213-A836-4226-A75D-7D753511AF29}" type="sibTrans" cxnId="{73E595B1-174E-49D8-B1CB-4CF20623D7EC}">
      <dgm:prSet/>
      <dgm:spPr/>
      <dgm:t>
        <a:bodyPr/>
        <a:lstStyle/>
        <a:p>
          <a:endParaRPr lang="en-US"/>
        </a:p>
      </dgm:t>
    </dgm:pt>
    <dgm:pt modelId="{31F4F315-4119-47B6-8498-CA79C4B4D138}">
      <dgm:prSet/>
      <dgm:spPr/>
      <dgm:t>
        <a:bodyPr/>
        <a:lstStyle/>
        <a:p>
          <a:r>
            <a:rPr lang="en-US"/>
            <a:t>Objective 2 </a:t>
          </a:r>
        </a:p>
      </dgm:t>
    </dgm:pt>
    <dgm:pt modelId="{612545F1-480D-4F73-B15A-A525F57A017D}" type="parTrans" cxnId="{B14F7F87-7C6E-4491-A105-BA06C0478F3C}">
      <dgm:prSet/>
      <dgm:spPr/>
      <dgm:t>
        <a:bodyPr/>
        <a:lstStyle/>
        <a:p>
          <a:endParaRPr lang="en-US"/>
        </a:p>
      </dgm:t>
    </dgm:pt>
    <dgm:pt modelId="{82AFC165-0519-45F4-B2AF-78B81299413E}" type="sibTrans" cxnId="{B14F7F87-7C6E-4491-A105-BA06C0478F3C}">
      <dgm:prSet/>
      <dgm:spPr/>
      <dgm:t>
        <a:bodyPr/>
        <a:lstStyle/>
        <a:p>
          <a:endParaRPr lang="en-US"/>
        </a:p>
      </dgm:t>
    </dgm:pt>
    <dgm:pt modelId="{0158FD08-5FF2-41E8-A060-DC159344BA24}">
      <dgm:prSet/>
      <dgm:spPr/>
      <dgm:t>
        <a:bodyPr/>
        <a:lstStyle/>
        <a:p>
          <a:r>
            <a:rPr lang="en-US"/>
            <a:t>Objective 3</a:t>
          </a:r>
        </a:p>
      </dgm:t>
    </dgm:pt>
    <dgm:pt modelId="{674DECBE-9281-478D-A788-D708225D5633}" type="parTrans" cxnId="{FB83D4D0-863A-4D14-B552-120149126EB8}">
      <dgm:prSet/>
      <dgm:spPr/>
      <dgm:t>
        <a:bodyPr/>
        <a:lstStyle/>
        <a:p>
          <a:endParaRPr lang="en-US"/>
        </a:p>
      </dgm:t>
    </dgm:pt>
    <dgm:pt modelId="{BB4B3EEB-8DCD-4A01-B455-CF04E222E87B}" type="sibTrans" cxnId="{FB83D4D0-863A-4D14-B552-120149126EB8}">
      <dgm:prSet/>
      <dgm:spPr/>
      <dgm:t>
        <a:bodyPr/>
        <a:lstStyle/>
        <a:p>
          <a:endParaRPr lang="en-US"/>
        </a:p>
      </dgm:t>
    </dgm:pt>
    <dgm:pt modelId="{841F13C9-0202-418B-9077-3967D6FC7A31}">
      <dgm:prSet/>
      <dgm:spPr/>
      <dgm:t>
        <a:bodyPr/>
        <a:lstStyle/>
        <a:p>
          <a:r>
            <a:rPr lang="en-US"/>
            <a:t>Carrying out social actions</a:t>
          </a:r>
        </a:p>
      </dgm:t>
    </dgm:pt>
    <dgm:pt modelId="{90802B31-8C0F-4B95-9625-C034E7F455A9}" type="parTrans" cxnId="{36C67DC6-92C1-440C-A910-10673C492D52}">
      <dgm:prSet/>
      <dgm:spPr/>
      <dgm:t>
        <a:bodyPr/>
        <a:lstStyle/>
        <a:p>
          <a:endParaRPr lang="en-US"/>
        </a:p>
      </dgm:t>
    </dgm:pt>
    <dgm:pt modelId="{3BC2A8D3-31A4-4609-BA90-F6677790C671}" type="sibTrans" cxnId="{36C67DC6-92C1-440C-A910-10673C492D52}">
      <dgm:prSet/>
      <dgm:spPr/>
      <dgm:t>
        <a:bodyPr/>
        <a:lstStyle/>
        <a:p>
          <a:endParaRPr lang="en-US"/>
        </a:p>
      </dgm:t>
    </dgm:pt>
    <dgm:pt modelId="{E2B1FC90-7C8E-4B0B-B239-CE1BF310EEEF}">
      <dgm:prSet/>
      <dgm:spPr/>
      <dgm:t>
        <a:bodyPr/>
        <a:lstStyle/>
        <a:p>
          <a:r>
            <a:rPr lang="en-US"/>
            <a:t> Feeling empowered and supported</a:t>
          </a:r>
        </a:p>
      </dgm:t>
    </dgm:pt>
    <dgm:pt modelId="{09421DE0-6968-4282-8000-80A9828FBCCC}" type="parTrans" cxnId="{BE798B6C-AB16-4CAB-B19F-47B988DD04CF}">
      <dgm:prSet/>
      <dgm:spPr/>
      <dgm:t>
        <a:bodyPr/>
        <a:lstStyle/>
        <a:p>
          <a:endParaRPr lang="en-US"/>
        </a:p>
      </dgm:t>
    </dgm:pt>
    <dgm:pt modelId="{0563200B-DCB1-4A37-8B95-7C3F12E6606E}" type="sibTrans" cxnId="{BE798B6C-AB16-4CAB-B19F-47B988DD04CF}">
      <dgm:prSet/>
      <dgm:spPr/>
      <dgm:t>
        <a:bodyPr/>
        <a:lstStyle/>
        <a:p>
          <a:endParaRPr lang="en-US"/>
        </a:p>
      </dgm:t>
    </dgm:pt>
    <dgm:pt modelId="{E8C896B2-CE0A-4768-90A8-DC6253A1A906}">
      <dgm:prSet/>
      <dgm:spPr/>
      <dgm:t>
        <a:bodyPr/>
        <a:lstStyle/>
        <a:p>
          <a:r>
            <a:rPr lang="en-US"/>
            <a:t>Feeling motivated and inspired to do more in the future</a:t>
          </a:r>
        </a:p>
      </dgm:t>
    </dgm:pt>
    <dgm:pt modelId="{BDF06404-2E12-4F1F-AC5F-B931B29747C0}" type="parTrans" cxnId="{B5B0029F-4738-4D32-9D97-AEF7E9DF045B}">
      <dgm:prSet/>
      <dgm:spPr/>
      <dgm:t>
        <a:bodyPr/>
        <a:lstStyle/>
        <a:p>
          <a:endParaRPr lang="en-US"/>
        </a:p>
      </dgm:t>
    </dgm:pt>
    <dgm:pt modelId="{5BAFB532-2E2B-4FA9-87E5-FE1C4796033F}" type="sibTrans" cxnId="{B5B0029F-4738-4D32-9D97-AEF7E9DF045B}">
      <dgm:prSet/>
      <dgm:spPr/>
      <dgm:t>
        <a:bodyPr/>
        <a:lstStyle/>
        <a:p>
          <a:endParaRPr lang="en-US"/>
        </a:p>
      </dgm:t>
    </dgm:pt>
    <dgm:pt modelId="{69692017-0BE9-4DEE-B442-16BB30CB7D0A}">
      <dgm:prSet/>
      <dgm:spPr/>
      <dgm:t>
        <a:bodyPr/>
        <a:lstStyle/>
        <a:p>
          <a:r>
            <a:rPr lang="en-US"/>
            <a:t>Learning new skills and tools I can use to promote inclusion or tackle discrimination</a:t>
          </a:r>
        </a:p>
      </dgm:t>
    </dgm:pt>
    <dgm:pt modelId="{DC74B642-E937-4860-BCBF-A3C5705FAE58}" type="parTrans" cxnId="{DE0DBAC2-F6BD-4E7D-95DE-402726A94D21}">
      <dgm:prSet/>
      <dgm:spPr/>
      <dgm:t>
        <a:bodyPr/>
        <a:lstStyle/>
        <a:p>
          <a:endParaRPr lang="en-US"/>
        </a:p>
      </dgm:t>
    </dgm:pt>
    <dgm:pt modelId="{F70792C5-BFBA-4355-B368-C415ED960366}" type="sibTrans" cxnId="{DE0DBAC2-F6BD-4E7D-95DE-402726A94D21}">
      <dgm:prSet/>
      <dgm:spPr/>
      <dgm:t>
        <a:bodyPr/>
        <a:lstStyle/>
        <a:p>
          <a:endParaRPr lang="en-US"/>
        </a:p>
      </dgm:t>
    </dgm:pt>
    <dgm:pt modelId="{CBA9F52A-F3D5-4ED6-B729-62481ADC1D04}">
      <dgm:prSet/>
      <dgm:spPr/>
      <dgm:t>
        <a:bodyPr/>
        <a:lstStyle/>
        <a:p>
          <a:r>
            <a:rPr lang="en-US"/>
            <a:t>Participating actively in international events</a:t>
          </a:r>
        </a:p>
      </dgm:t>
    </dgm:pt>
    <dgm:pt modelId="{534951BD-DFAA-4594-9CC3-4F34EBE190A2}" type="parTrans" cxnId="{BC95E755-B9E8-4E33-B7E7-A940740521FC}">
      <dgm:prSet/>
      <dgm:spPr/>
      <dgm:t>
        <a:bodyPr/>
        <a:lstStyle/>
        <a:p>
          <a:endParaRPr lang="en-US"/>
        </a:p>
      </dgm:t>
    </dgm:pt>
    <dgm:pt modelId="{06578031-F368-44DF-A1EB-3426FCDBF31F}" type="sibTrans" cxnId="{BC95E755-B9E8-4E33-B7E7-A940740521FC}">
      <dgm:prSet/>
      <dgm:spPr/>
      <dgm:t>
        <a:bodyPr/>
        <a:lstStyle/>
        <a:p>
          <a:endParaRPr lang="en-US"/>
        </a:p>
      </dgm:t>
    </dgm:pt>
    <dgm:pt modelId="{3E1C8F2D-E2A3-424A-838C-289B147DD6FC}" type="pres">
      <dgm:prSet presAssocID="{F811C8B2-D9DD-45EB-82EF-A22F2CA1935A}" presName="diagram" presStyleCnt="0">
        <dgm:presLayoutVars>
          <dgm:chPref val="1"/>
          <dgm:dir/>
          <dgm:animOne val="branch"/>
          <dgm:animLvl val="lvl"/>
          <dgm:resizeHandles/>
        </dgm:presLayoutVars>
      </dgm:prSet>
      <dgm:spPr/>
    </dgm:pt>
    <dgm:pt modelId="{1DC5A695-7D75-4CAE-8998-445384A3E926}" type="pres">
      <dgm:prSet presAssocID="{BF1217B7-46E7-44F7-8151-1727369C07BD}" presName="root" presStyleCnt="0"/>
      <dgm:spPr/>
    </dgm:pt>
    <dgm:pt modelId="{3255C7D8-1FE5-4F68-A98B-B8AD4ECA06FB}" type="pres">
      <dgm:prSet presAssocID="{BF1217B7-46E7-44F7-8151-1727369C07BD}" presName="rootComposite" presStyleCnt="0"/>
      <dgm:spPr/>
    </dgm:pt>
    <dgm:pt modelId="{BA94950B-2C33-4CDF-ADDC-1D5DFD235509}" type="pres">
      <dgm:prSet presAssocID="{BF1217B7-46E7-44F7-8151-1727369C07BD}" presName="rootText" presStyleLbl="node1" presStyleIdx="0" presStyleCnt="3" custLinFactNeighborX="3601"/>
      <dgm:spPr/>
    </dgm:pt>
    <dgm:pt modelId="{338D1A7D-4B8E-433D-AF7D-628AD919CF98}" type="pres">
      <dgm:prSet presAssocID="{BF1217B7-46E7-44F7-8151-1727369C07BD}" presName="rootConnector" presStyleLbl="node1" presStyleIdx="0" presStyleCnt="3"/>
      <dgm:spPr/>
    </dgm:pt>
    <dgm:pt modelId="{6A8A0F8E-32D3-4CD4-97C5-14DC3E4A3780}" type="pres">
      <dgm:prSet presAssocID="{BF1217B7-46E7-44F7-8151-1727369C07BD}" presName="childShape" presStyleCnt="0"/>
      <dgm:spPr/>
    </dgm:pt>
    <dgm:pt modelId="{66359452-B908-439C-BFFD-EDFF531119A8}" type="pres">
      <dgm:prSet presAssocID="{BBFFD6F9-397C-4664-8A51-62AD1C0EF22E}" presName="Name13" presStyleLbl="parChTrans1D2" presStyleIdx="0" presStyleCnt="7"/>
      <dgm:spPr/>
    </dgm:pt>
    <dgm:pt modelId="{79F82227-FE66-4934-A996-01B006B175D3}" type="pres">
      <dgm:prSet presAssocID="{075761B1-4A2E-4674-82A3-9010B07FE875}" presName="childText" presStyleLbl="bgAcc1" presStyleIdx="0" presStyleCnt="7">
        <dgm:presLayoutVars>
          <dgm:bulletEnabled val="1"/>
        </dgm:presLayoutVars>
      </dgm:prSet>
      <dgm:spPr/>
    </dgm:pt>
    <dgm:pt modelId="{4640592E-5B38-43E8-AFDE-D89E1D078637}" type="pres">
      <dgm:prSet presAssocID="{9193CAB2-C137-4673-9FD1-F4DFE8A6E28D}" presName="Name13" presStyleLbl="parChTrans1D2" presStyleIdx="1" presStyleCnt="7"/>
      <dgm:spPr/>
    </dgm:pt>
    <dgm:pt modelId="{0BE5C2E4-75E9-4A64-9631-F909A2E8AFC1}" type="pres">
      <dgm:prSet presAssocID="{8C0275E8-CF22-4F4E-BFE6-2A5E84459022}" presName="childText" presStyleLbl="bgAcc1" presStyleIdx="1" presStyleCnt="7">
        <dgm:presLayoutVars>
          <dgm:bulletEnabled val="1"/>
        </dgm:presLayoutVars>
      </dgm:prSet>
      <dgm:spPr/>
    </dgm:pt>
    <dgm:pt modelId="{5575916C-6E52-41A5-A82E-3BFD468BCAC2}" type="pres">
      <dgm:prSet presAssocID="{31F4F315-4119-47B6-8498-CA79C4B4D138}" presName="root" presStyleCnt="0"/>
      <dgm:spPr/>
    </dgm:pt>
    <dgm:pt modelId="{13ECBA0C-C968-41E8-AE14-1E455B02AF19}" type="pres">
      <dgm:prSet presAssocID="{31F4F315-4119-47B6-8498-CA79C4B4D138}" presName="rootComposite" presStyleCnt="0"/>
      <dgm:spPr/>
    </dgm:pt>
    <dgm:pt modelId="{BFA0BFCE-3F93-4A24-AF2C-99525199A2EC}" type="pres">
      <dgm:prSet presAssocID="{31F4F315-4119-47B6-8498-CA79C4B4D138}" presName="rootText" presStyleLbl="node1" presStyleIdx="1" presStyleCnt="3"/>
      <dgm:spPr/>
    </dgm:pt>
    <dgm:pt modelId="{2DDDEDD1-3FD4-4373-859C-09F0EAC3D9C9}" type="pres">
      <dgm:prSet presAssocID="{31F4F315-4119-47B6-8498-CA79C4B4D138}" presName="rootConnector" presStyleLbl="node1" presStyleIdx="1" presStyleCnt="3"/>
      <dgm:spPr/>
    </dgm:pt>
    <dgm:pt modelId="{CDD44867-851F-45BB-A5B5-617520525444}" type="pres">
      <dgm:prSet presAssocID="{31F4F315-4119-47B6-8498-CA79C4B4D138}" presName="childShape" presStyleCnt="0"/>
      <dgm:spPr/>
    </dgm:pt>
    <dgm:pt modelId="{FF81E63C-7A97-4CEA-A3AF-79194FBAB17C}" type="pres">
      <dgm:prSet presAssocID="{90802B31-8C0F-4B95-9625-C034E7F455A9}" presName="Name13" presStyleLbl="parChTrans1D2" presStyleIdx="2" presStyleCnt="7"/>
      <dgm:spPr/>
    </dgm:pt>
    <dgm:pt modelId="{ED88E1A7-3EBB-4948-9A1B-6D556CB1078B}" type="pres">
      <dgm:prSet presAssocID="{841F13C9-0202-418B-9077-3967D6FC7A31}" presName="childText" presStyleLbl="bgAcc1" presStyleIdx="2" presStyleCnt="7">
        <dgm:presLayoutVars>
          <dgm:bulletEnabled val="1"/>
        </dgm:presLayoutVars>
      </dgm:prSet>
      <dgm:spPr/>
    </dgm:pt>
    <dgm:pt modelId="{CB51DC0F-6FA6-4FBC-9A2D-DFCC0DBE3693}" type="pres">
      <dgm:prSet presAssocID="{09421DE0-6968-4282-8000-80A9828FBCCC}" presName="Name13" presStyleLbl="parChTrans1D2" presStyleIdx="3" presStyleCnt="7"/>
      <dgm:spPr/>
    </dgm:pt>
    <dgm:pt modelId="{3E1A0ADA-1402-436C-8695-A89F7DE72039}" type="pres">
      <dgm:prSet presAssocID="{E2B1FC90-7C8E-4B0B-B239-CE1BF310EEEF}" presName="childText" presStyleLbl="bgAcc1" presStyleIdx="3" presStyleCnt="7">
        <dgm:presLayoutVars>
          <dgm:bulletEnabled val="1"/>
        </dgm:presLayoutVars>
      </dgm:prSet>
      <dgm:spPr/>
    </dgm:pt>
    <dgm:pt modelId="{82DA8970-824C-4C52-A258-0756D8517261}" type="pres">
      <dgm:prSet presAssocID="{BDF06404-2E12-4F1F-AC5F-B931B29747C0}" presName="Name13" presStyleLbl="parChTrans1D2" presStyleIdx="4" presStyleCnt="7"/>
      <dgm:spPr/>
    </dgm:pt>
    <dgm:pt modelId="{CD8B3477-F07F-4144-8F61-99511312D640}" type="pres">
      <dgm:prSet presAssocID="{E8C896B2-CE0A-4768-90A8-DC6253A1A906}" presName="childText" presStyleLbl="bgAcc1" presStyleIdx="4" presStyleCnt="7">
        <dgm:presLayoutVars>
          <dgm:bulletEnabled val="1"/>
        </dgm:presLayoutVars>
      </dgm:prSet>
      <dgm:spPr/>
    </dgm:pt>
    <dgm:pt modelId="{3A156648-7F2B-4BF6-A5F9-1D159ACCCD61}" type="pres">
      <dgm:prSet presAssocID="{0158FD08-5FF2-41E8-A060-DC159344BA24}" presName="root" presStyleCnt="0"/>
      <dgm:spPr/>
    </dgm:pt>
    <dgm:pt modelId="{19BD1757-DD41-4F65-AB0C-44932E9F497A}" type="pres">
      <dgm:prSet presAssocID="{0158FD08-5FF2-41E8-A060-DC159344BA24}" presName="rootComposite" presStyleCnt="0"/>
      <dgm:spPr/>
    </dgm:pt>
    <dgm:pt modelId="{E6C13DDD-C03E-4033-A9AB-E1D899B73203}" type="pres">
      <dgm:prSet presAssocID="{0158FD08-5FF2-41E8-A060-DC159344BA24}" presName="rootText" presStyleLbl="node1" presStyleIdx="2" presStyleCnt="3"/>
      <dgm:spPr/>
    </dgm:pt>
    <dgm:pt modelId="{61389C08-7791-43F2-A232-85D9F3375D8E}" type="pres">
      <dgm:prSet presAssocID="{0158FD08-5FF2-41E8-A060-DC159344BA24}" presName="rootConnector" presStyleLbl="node1" presStyleIdx="2" presStyleCnt="3"/>
      <dgm:spPr/>
    </dgm:pt>
    <dgm:pt modelId="{97B6EA87-3E76-45D8-99F8-63006E12BE90}" type="pres">
      <dgm:prSet presAssocID="{0158FD08-5FF2-41E8-A060-DC159344BA24}" presName="childShape" presStyleCnt="0"/>
      <dgm:spPr/>
    </dgm:pt>
    <dgm:pt modelId="{CCC09244-3865-4964-95DD-57830CA420A5}" type="pres">
      <dgm:prSet presAssocID="{534951BD-DFAA-4594-9CC3-4F34EBE190A2}" presName="Name13" presStyleLbl="parChTrans1D2" presStyleIdx="5" presStyleCnt="7"/>
      <dgm:spPr/>
    </dgm:pt>
    <dgm:pt modelId="{91820737-FAFF-4785-86E2-CEE838274911}" type="pres">
      <dgm:prSet presAssocID="{CBA9F52A-F3D5-4ED6-B729-62481ADC1D04}" presName="childText" presStyleLbl="bgAcc1" presStyleIdx="5" presStyleCnt="7">
        <dgm:presLayoutVars>
          <dgm:bulletEnabled val="1"/>
        </dgm:presLayoutVars>
      </dgm:prSet>
      <dgm:spPr/>
    </dgm:pt>
    <dgm:pt modelId="{BCE487E3-AF96-4197-8F79-6724B3C44AA1}" type="pres">
      <dgm:prSet presAssocID="{DC74B642-E937-4860-BCBF-A3C5705FAE58}" presName="Name13" presStyleLbl="parChTrans1D2" presStyleIdx="6" presStyleCnt="7"/>
      <dgm:spPr/>
    </dgm:pt>
    <dgm:pt modelId="{B9F813AF-2C91-4C47-8582-296FBEC233F1}" type="pres">
      <dgm:prSet presAssocID="{69692017-0BE9-4DEE-B442-16BB30CB7D0A}" presName="childText" presStyleLbl="bgAcc1" presStyleIdx="6" presStyleCnt="7">
        <dgm:presLayoutVars>
          <dgm:bulletEnabled val="1"/>
        </dgm:presLayoutVars>
      </dgm:prSet>
      <dgm:spPr/>
    </dgm:pt>
  </dgm:ptLst>
  <dgm:cxnLst>
    <dgm:cxn modelId="{C384B600-D214-475A-941F-7450E9D22487}" type="presOf" srcId="{CBA9F52A-F3D5-4ED6-B729-62481ADC1D04}" destId="{91820737-FAFF-4785-86E2-CEE838274911}" srcOrd="0" destOrd="0" presId="urn:microsoft.com/office/officeart/2005/8/layout/hierarchy3"/>
    <dgm:cxn modelId="{DA092502-13B8-4E9D-AAF1-F8D9E3C64BBA}" type="presOf" srcId="{BF1217B7-46E7-44F7-8151-1727369C07BD}" destId="{BA94950B-2C33-4CDF-ADDC-1D5DFD235509}" srcOrd="0" destOrd="0" presId="urn:microsoft.com/office/officeart/2005/8/layout/hierarchy3"/>
    <dgm:cxn modelId="{25023F13-5A10-4D69-B865-FC89633DC81C}" type="presOf" srcId="{534951BD-DFAA-4594-9CC3-4F34EBE190A2}" destId="{CCC09244-3865-4964-95DD-57830CA420A5}" srcOrd="0" destOrd="0" presId="urn:microsoft.com/office/officeart/2005/8/layout/hierarchy3"/>
    <dgm:cxn modelId="{DC1FBA14-5F14-4CFD-A4A9-266B89ADA2FF}" type="presOf" srcId="{69692017-0BE9-4DEE-B442-16BB30CB7D0A}" destId="{B9F813AF-2C91-4C47-8582-296FBEC233F1}" srcOrd="0" destOrd="0" presId="urn:microsoft.com/office/officeart/2005/8/layout/hierarchy3"/>
    <dgm:cxn modelId="{8B9BCA15-B164-43F5-8AE1-0CC441F41F43}" type="presOf" srcId="{E8C896B2-CE0A-4768-90A8-DC6253A1A906}" destId="{CD8B3477-F07F-4144-8F61-99511312D640}" srcOrd="0" destOrd="0" presId="urn:microsoft.com/office/officeart/2005/8/layout/hierarchy3"/>
    <dgm:cxn modelId="{87453A19-3D83-41C1-AD5B-D5DF85519D0D}" type="presOf" srcId="{BF1217B7-46E7-44F7-8151-1727369C07BD}" destId="{338D1A7D-4B8E-433D-AF7D-628AD919CF98}" srcOrd="1" destOrd="0" presId="urn:microsoft.com/office/officeart/2005/8/layout/hierarchy3"/>
    <dgm:cxn modelId="{8749593F-4D2F-406F-8466-508323C647FC}" type="presOf" srcId="{E2B1FC90-7C8E-4B0B-B239-CE1BF310EEEF}" destId="{3E1A0ADA-1402-436C-8695-A89F7DE72039}" srcOrd="0" destOrd="0" presId="urn:microsoft.com/office/officeart/2005/8/layout/hierarchy3"/>
    <dgm:cxn modelId="{6D0FED5B-AA68-431E-9270-439E3CFBF6EB}" type="presOf" srcId="{BBFFD6F9-397C-4664-8A51-62AD1C0EF22E}" destId="{66359452-B908-439C-BFFD-EDFF531119A8}" srcOrd="0" destOrd="0" presId="urn:microsoft.com/office/officeart/2005/8/layout/hierarchy3"/>
    <dgm:cxn modelId="{2ED05647-7AE2-4499-BDD9-C642F6BF12A4}" type="presOf" srcId="{841F13C9-0202-418B-9077-3967D6FC7A31}" destId="{ED88E1A7-3EBB-4948-9A1B-6D556CB1078B}" srcOrd="0" destOrd="0" presId="urn:microsoft.com/office/officeart/2005/8/layout/hierarchy3"/>
    <dgm:cxn modelId="{19BD9A4B-2603-4970-910F-209840A5A1A2}" type="presOf" srcId="{31F4F315-4119-47B6-8498-CA79C4B4D138}" destId="{2DDDEDD1-3FD4-4373-859C-09F0EAC3D9C9}" srcOrd="1" destOrd="0" presId="urn:microsoft.com/office/officeart/2005/8/layout/hierarchy3"/>
    <dgm:cxn modelId="{9B8D2D4C-D356-4C51-B2FB-3AA85BD5B6E3}" type="presOf" srcId="{F811C8B2-D9DD-45EB-82EF-A22F2CA1935A}" destId="{3E1C8F2D-E2A3-424A-838C-289B147DD6FC}" srcOrd="0" destOrd="0" presId="urn:microsoft.com/office/officeart/2005/8/layout/hierarchy3"/>
    <dgm:cxn modelId="{BE798B6C-AB16-4CAB-B19F-47B988DD04CF}" srcId="{31F4F315-4119-47B6-8498-CA79C4B4D138}" destId="{E2B1FC90-7C8E-4B0B-B239-CE1BF310EEEF}" srcOrd="1" destOrd="0" parTransId="{09421DE0-6968-4282-8000-80A9828FBCCC}" sibTransId="{0563200B-DCB1-4A37-8B95-7C3F12E6606E}"/>
    <dgm:cxn modelId="{0B56D74C-2EF8-4320-A32C-FE3FA4444585}" type="presOf" srcId="{9193CAB2-C137-4673-9FD1-F4DFE8A6E28D}" destId="{4640592E-5B38-43E8-AFDE-D89E1D078637}" srcOrd="0" destOrd="0" presId="urn:microsoft.com/office/officeart/2005/8/layout/hierarchy3"/>
    <dgm:cxn modelId="{BC95E755-B9E8-4E33-B7E7-A940740521FC}" srcId="{0158FD08-5FF2-41E8-A060-DC159344BA24}" destId="{CBA9F52A-F3D5-4ED6-B729-62481ADC1D04}" srcOrd="0" destOrd="0" parTransId="{534951BD-DFAA-4594-9CC3-4F34EBE190A2}" sibTransId="{06578031-F368-44DF-A1EB-3426FCDBF31F}"/>
    <dgm:cxn modelId="{4F9D3F7A-BEDB-4F2B-92E0-2A433F28A86C}" type="presOf" srcId="{8C0275E8-CF22-4F4E-BFE6-2A5E84459022}" destId="{0BE5C2E4-75E9-4A64-9631-F909A2E8AFC1}" srcOrd="0" destOrd="0" presId="urn:microsoft.com/office/officeart/2005/8/layout/hierarchy3"/>
    <dgm:cxn modelId="{85529086-0643-4A7F-88A2-5C81219AC37B}" type="presOf" srcId="{DC74B642-E937-4860-BCBF-A3C5705FAE58}" destId="{BCE487E3-AF96-4197-8F79-6724B3C44AA1}" srcOrd="0" destOrd="0" presId="urn:microsoft.com/office/officeart/2005/8/layout/hierarchy3"/>
    <dgm:cxn modelId="{B14F7F87-7C6E-4491-A105-BA06C0478F3C}" srcId="{F811C8B2-D9DD-45EB-82EF-A22F2CA1935A}" destId="{31F4F315-4119-47B6-8498-CA79C4B4D138}" srcOrd="1" destOrd="0" parTransId="{612545F1-480D-4F73-B15A-A525F57A017D}" sibTransId="{82AFC165-0519-45F4-B2AF-78B81299413E}"/>
    <dgm:cxn modelId="{B5B0029F-4738-4D32-9D97-AEF7E9DF045B}" srcId="{31F4F315-4119-47B6-8498-CA79C4B4D138}" destId="{E8C896B2-CE0A-4768-90A8-DC6253A1A906}" srcOrd="2" destOrd="0" parTransId="{BDF06404-2E12-4F1F-AC5F-B931B29747C0}" sibTransId="{5BAFB532-2E2B-4FA9-87E5-FE1C4796033F}"/>
    <dgm:cxn modelId="{73E595B1-174E-49D8-B1CB-4CF20623D7EC}" srcId="{BF1217B7-46E7-44F7-8151-1727369C07BD}" destId="{8C0275E8-CF22-4F4E-BFE6-2A5E84459022}" srcOrd="1" destOrd="0" parTransId="{9193CAB2-C137-4673-9FD1-F4DFE8A6E28D}" sibTransId="{6659E213-A836-4226-A75D-7D753511AF29}"/>
    <dgm:cxn modelId="{FD66D1B5-50E3-4CF1-815E-CC35C4D29C15}" type="presOf" srcId="{09421DE0-6968-4282-8000-80A9828FBCCC}" destId="{CB51DC0F-6FA6-4FBC-9A2D-DFCC0DBE3693}" srcOrd="0" destOrd="0" presId="urn:microsoft.com/office/officeart/2005/8/layout/hierarchy3"/>
    <dgm:cxn modelId="{DE0DBAC2-F6BD-4E7D-95DE-402726A94D21}" srcId="{0158FD08-5FF2-41E8-A060-DC159344BA24}" destId="{69692017-0BE9-4DEE-B442-16BB30CB7D0A}" srcOrd="1" destOrd="0" parTransId="{DC74B642-E937-4860-BCBF-A3C5705FAE58}" sibTransId="{F70792C5-BFBA-4355-B368-C415ED960366}"/>
    <dgm:cxn modelId="{E4A7BCC2-6128-4FD9-B0B6-BF4F87931CA3}" srcId="{F811C8B2-D9DD-45EB-82EF-A22F2CA1935A}" destId="{BF1217B7-46E7-44F7-8151-1727369C07BD}" srcOrd="0" destOrd="0" parTransId="{EFC42B36-6598-4185-B04F-86111FB4F4B1}" sibTransId="{9467A26B-32E0-4A23-BD33-0AA2B87CA7B8}"/>
    <dgm:cxn modelId="{36C67DC6-92C1-440C-A910-10673C492D52}" srcId="{31F4F315-4119-47B6-8498-CA79C4B4D138}" destId="{841F13C9-0202-418B-9077-3967D6FC7A31}" srcOrd="0" destOrd="0" parTransId="{90802B31-8C0F-4B95-9625-C034E7F455A9}" sibTransId="{3BC2A8D3-31A4-4609-BA90-F6677790C671}"/>
    <dgm:cxn modelId="{65512ACD-1B1C-4961-9C1D-DABBAFED9CA3}" type="presOf" srcId="{075761B1-4A2E-4674-82A3-9010B07FE875}" destId="{79F82227-FE66-4934-A996-01B006B175D3}" srcOrd="0" destOrd="0" presId="urn:microsoft.com/office/officeart/2005/8/layout/hierarchy3"/>
    <dgm:cxn modelId="{FB83D4D0-863A-4D14-B552-120149126EB8}" srcId="{F811C8B2-D9DD-45EB-82EF-A22F2CA1935A}" destId="{0158FD08-5FF2-41E8-A060-DC159344BA24}" srcOrd="2" destOrd="0" parTransId="{674DECBE-9281-478D-A788-D708225D5633}" sibTransId="{BB4B3EEB-8DCD-4A01-B455-CF04E222E87B}"/>
    <dgm:cxn modelId="{04C0B7D5-37E1-4A6C-B8F0-80AD31A3BDBA}" type="presOf" srcId="{90802B31-8C0F-4B95-9625-C034E7F455A9}" destId="{FF81E63C-7A97-4CEA-A3AF-79194FBAB17C}" srcOrd="0" destOrd="0" presId="urn:microsoft.com/office/officeart/2005/8/layout/hierarchy3"/>
    <dgm:cxn modelId="{151DF2E9-E705-4011-975D-3DFB3364761A}" srcId="{BF1217B7-46E7-44F7-8151-1727369C07BD}" destId="{075761B1-4A2E-4674-82A3-9010B07FE875}" srcOrd="0" destOrd="0" parTransId="{BBFFD6F9-397C-4664-8A51-62AD1C0EF22E}" sibTransId="{408BF93C-5D2E-4DB2-B8F7-756461398AF5}"/>
    <dgm:cxn modelId="{6B666AEF-66FF-4775-948F-F3327BC31E07}" type="presOf" srcId="{0158FD08-5FF2-41E8-A060-DC159344BA24}" destId="{61389C08-7791-43F2-A232-85D9F3375D8E}" srcOrd="1" destOrd="0" presId="urn:microsoft.com/office/officeart/2005/8/layout/hierarchy3"/>
    <dgm:cxn modelId="{2318D2F3-AC2E-4686-B16B-341C688CBB16}" type="presOf" srcId="{31F4F315-4119-47B6-8498-CA79C4B4D138}" destId="{BFA0BFCE-3F93-4A24-AF2C-99525199A2EC}" srcOrd="0" destOrd="0" presId="urn:microsoft.com/office/officeart/2005/8/layout/hierarchy3"/>
    <dgm:cxn modelId="{F3EEDDF5-97E7-4D0E-BFD8-3F38210A808E}" type="presOf" srcId="{BDF06404-2E12-4F1F-AC5F-B931B29747C0}" destId="{82DA8970-824C-4C52-A258-0756D8517261}" srcOrd="0" destOrd="0" presId="urn:microsoft.com/office/officeart/2005/8/layout/hierarchy3"/>
    <dgm:cxn modelId="{465EFAFB-FF74-49FD-8228-A6D9B55CCF78}" type="presOf" srcId="{0158FD08-5FF2-41E8-A060-DC159344BA24}" destId="{E6C13DDD-C03E-4033-A9AB-E1D899B73203}" srcOrd="0" destOrd="0" presId="urn:microsoft.com/office/officeart/2005/8/layout/hierarchy3"/>
    <dgm:cxn modelId="{083FC054-668D-41C1-B922-21E55CB22DC8}" type="presParOf" srcId="{3E1C8F2D-E2A3-424A-838C-289B147DD6FC}" destId="{1DC5A695-7D75-4CAE-8998-445384A3E926}" srcOrd="0" destOrd="0" presId="urn:microsoft.com/office/officeart/2005/8/layout/hierarchy3"/>
    <dgm:cxn modelId="{E07BF06D-E722-4EED-B877-2A10DEB5E97E}" type="presParOf" srcId="{1DC5A695-7D75-4CAE-8998-445384A3E926}" destId="{3255C7D8-1FE5-4F68-A98B-B8AD4ECA06FB}" srcOrd="0" destOrd="0" presId="urn:microsoft.com/office/officeart/2005/8/layout/hierarchy3"/>
    <dgm:cxn modelId="{5C794AFF-0C9B-4B2B-9932-760AEEAF6C9C}" type="presParOf" srcId="{3255C7D8-1FE5-4F68-A98B-B8AD4ECA06FB}" destId="{BA94950B-2C33-4CDF-ADDC-1D5DFD235509}" srcOrd="0" destOrd="0" presId="urn:microsoft.com/office/officeart/2005/8/layout/hierarchy3"/>
    <dgm:cxn modelId="{6E8BEF86-B44F-4D88-8C3B-B864E529EF82}" type="presParOf" srcId="{3255C7D8-1FE5-4F68-A98B-B8AD4ECA06FB}" destId="{338D1A7D-4B8E-433D-AF7D-628AD919CF98}" srcOrd="1" destOrd="0" presId="urn:microsoft.com/office/officeart/2005/8/layout/hierarchy3"/>
    <dgm:cxn modelId="{498D37EA-B67E-4963-8DD0-4DD69E427935}" type="presParOf" srcId="{1DC5A695-7D75-4CAE-8998-445384A3E926}" destId="{6A8A0F8E-32D3-4CD4-97C5-14DC3E4A3780}" srcOrd="1" destOrd="0" presId="urn:microsoft.com/office/officeart/2005/8/layout/hierarchy3"/>
    <dgm:cxn modelId="{A42F3B1C-6B89-4B55-87D5-514623BF08A3}" type="presParOf" srcId="{6A8A0F8E-32D3-4CD4-97C5-14DC3E4A3780}" destId="{66359452-B908-439C-BFFD-EDFF531119A8}" srcOrd="0" destOrd="0" presId="urn:microsoft.com/office/officeart/2005/8/layout/hierarchy3"/>
    <dgm:cxn modelId="{1672EBB3-16D9-49EF-9C15-28216F8F0E9F}" type="presParOf" srcId="{6A8A0F8E-32D3-4CD4-97C5-14DC3E4A3780}" destId="{79F82227-FE66-4934-A996-01B006B175D3}" srcOrd="1" destOrd="0" presId="urn:microsoft.com/office/officeart/2005/8/layout/hierarchy3"/>
    <dgm:cxn modelId="{5DB9BFD7-1AB4-46D6-B021-75505D0F2057}" type="presParOf" srcId="{6A8A0F8E-32D3-4CD4-97C5-14DC3E4A3780}" destId="{4640592E-5B38-43E8-AFDE-D89E1D078637}" srcOrd="2" destOrd="0" presId="urn:microsoft.com/office/officeart/2005/8/layout/hierarchy3"/>
    <dgm:cxn modelId="{B4F3CD1C-D34B-4630-BAC1-2E3B9B72800B}" type="presParOf" srcId="{6A8A0F8E-32D3-4CD4-97C5-14DC3E4A3780}" destId="{0BE5C2E4-75E9-4A64-9631-F909A2E8AFC1}" srcOrd="3" destOrd="0" presId="urn:microsoft.com/office/officeart/2005/8/layout/hierarchy3"/>
    <dgm:cxn modelId="{298558F0-6D58-450A-8081-7AAD76B2DAD8}" type="presParOf" srcId="{3E1C8F2D-E2A3-424A-838C-289B147DD6FC}" destId="{5575916C-6E52-41A5-A82E-3BFD468BCAC2}" srcOrd="1" destOrd="0" presId="urn:microsoft.com/office/officeart/2005/8/layout/hierarchy3"/>
    <dgm:cxn modelId="{75AC6695-4AFC-4EB2-9079-06DB2FCCFA44}" type="presParOf" srcId="{5575916C-6E52-41A5-A82E-3BFD468BCAC2}" destId="{13ECBA0C-C968-41E8-AE14-1E455B02AF19}" srcOrd="0" destOrd="0" presId="urn:microsoft.com/office/officeart/2005/8/layout/hierarchy3"/>
    <dgm:cxn modelId="{E3ACA2EE-4AD8-4BB8-85C3-E2F7F3DB1263}" type="presParOf" srcId="{13ECBA0C-C968-41E8-AE14-1E455B02AF19}" destId="{BFA0BFCE-3F93-4A24-AF2C-99525199A2EC}" srcOrd="0" destOrd="0" presId="urn:microsoft.com/office/officeart/2005/8/layout/hierarchy3"/>
    <dgm:cxn modelId="{ACBD3B09-6D3A-4F88-A5CE-13A6D4BD85DB}" type="presParOf" srcId="{13ECBA0C-C968-41E8-AE14-1E455B02AF19}" destId="{2DDDEDD1-3FD4-4373-859C-09F0EAC3D9C9}" srcOrd="1" destOrd="0" presId="urn:microsoft.com/office/officeart/2005/8/layout/hierarchy3"/>
    <dgm:cxn modelId="{BD66E2F0-3C61-40AA-B30D-F06D2115246B}" type="presParOf" srcId="{5575916C-6E52-41A5-A82E-3BFD468BCAC2}" destId="{CDD44867-851F-45BB-A5B5-617520525444}" srcOrd="1" destOrd="0" presId="urn:microsoft.com/office/officeart/2005/8/layout/hierarchy3"/>
    <dgm:cxn modelId="{98D686D6-6453-474F-9DA3-01AC23F682A8}" type="presParOf" srcId="{CDD44867-851F-45BB-A5B5-617520525444}" destId="{FF81E63C-7A97-4CEA-A3AF-79194FBAB17C}" srcOrd="0" destOrd="0" presId="urn:microsoft.com/office/officeart/2005/8/layout/hierarchy3"/>
    <dgm:cxn modelId="{FCAF8606-E73C-4181-AE91-A79CFF584674}" type="presParOf" srcId="{CDD44867-851F-45BB-A5B5-617520525444}" destId="{ED88E1A7-3EBB-4948-9A1B-6D556CB1078B}" srcOrd="1" destOrd="0" presId="urn:microsoft.com/office/officeart/2005/8/layout/hierarchy3"/>
    <dgm:cxn modelId="{E341EF23-71D0-4716-946F-6D9A84D13126}" type="presParOf" srcId="{CDD44867-851F-45BB-A5B5-617520525444}" destId="{CB51DC0F-6FA6-4FBC-9A2D-DFCC0DBE3693}" srcOrd="2" destOrd="0" presId="urn:microsoft.com/office/officeart/2005/8/layout/hierarchy3"/>
    <dgm:cxn modelId="{F1359270-8798-4DC0-B50C-1A689E867502}" type="presParOf" srcId="{CDD44867-851F-45BB-A5B5-617520525444}" destId="{3E1A0ADA-1402-436C-8695-A89F7DE72039}" srcOrd="3" destOrd="0" presId="urn:microsoft.com/office/officeart/2005/8/layout/hierarchy3"/>
    <dgm:cxn modelId="{C0453327-F230-45A4-80CE-DFB6BF226EC6}" type="presParOf" srcId="{CDD44867-851F-45BB-A5B5-617520525444}" destId="{82DA8970-824C-4C52-A258-0756D8517261}" srcOrd="4" destOrd="0" presId="urn:microsoft.com/office/officeart/2005/8/layout/hierarchy3"/>
    <dgm:cxn modelId="{7E58B623-A83A-42B3-AB34-C2E6C4D4FA8B}" type="presParOf" srcId="{CDD44867-851F-45BB-A5B5-617520525444}" destId="{CD8B3477-F07F-4144-8F61-99511312D640}" srcOrd="5" destOrd="0" presId="urn:microsoft.com/office/officeart/2005/8/layout/hierarchy3"/>
    <dgm:cxn modelId="{2CDD3ED4-3F2F-49FA-9B4D-5BC653C1C2B7}" type="presParOf" srcId="{3E1C8F2D-E2A3-424A-838C-289B147DD6FC}" destId="{3A156648-7F2B-4BF6-A5F9-1D159ACCCD61}" srcOrd="2" destOrd="0" presId="urn:microsoft.com/office/officeart/2005/8/layout/hierarchy3"/>
    <dgm:cxn modelId="{FAE02FE6-E3A9-4FD2-A93F-AEAB1FFD4917}" type="presParOf" srcId="{3A156648-7F2B-4BF6-A5F9-1D159ACCCD61}" destId="{19BD1757-DD41-4F65-AB0C-44932E9F497A}" srcOrd="0" destOrd="0" presId="urn:microsoft.com/office/officeart/2005/8/layout/hierarchy3"/>
    <dgm:cxn modelId="{98FAEF4D-E264-490F-85D7-2D06DCE2236A}" type="presParOf" srcId="{19BD1757-DD41-4F65-AB0C-44932E9F497A}" destId="{E6C13DDD-C03E-4033-A9AB-E1D899B73203}" srcOrd="0" destOrd="0" presId="urn:microsoft.com/office/officeart/2005/8/layout/hierarchy3"/>
    <dgm:cxn modelId="{3879BC38-55F1-4947-AE81-A00B802D7177}" type="presParOf" srcId="{19BD1757-DD41-4F65-AB0C-44932E9F497A}" destId="{61389C08-7791-43F2-A232-85D9F3375D8E}" srcOrd="1" destOrd="0" presId="urn:microsoft.com/office/officeart/2005/8/layout/hierarchy3"/>
    <dgm:cxn modelId="{EC04C038-303C-402B-8EFA-D3AB74A9F7CF}" type="presParOf" srcId="{3A156648-7F2B-4BF6-A5F9-1D159ACCCD61}" destId="{97B6EA87-3E76-45D8-99F8-63006E12BE90}" srcOrd="1" destOrd="0" presId="urn:microsoft.com/office/officeart/2005/8/layout/hierarchy3"/>
    <dgm:cxn modelId="{B6ADDF60-4AE6-4C8C-A51B-1719C4F0DD43}" type="presParOf" srcId="{97B6EA87-3E76-45D8-99F8-63006E12BE90}" destId="{CCC09244-3865-4964-95DD-57830CA420A5}" srcOrd="0" destOrd="0" presId="urn:microsoft.com/office/officeart/2005/8/layout/hierarchy3"/>
    <dgm:cxn modelId="{445D18F9-5324-4E31-90C6-16FCB3E5DE04}" type="presParOf" srcId="{97B6EA87-3E76-45D8-99F8-63006E12BE90}" destId="{91820737-FAFF-4785-86E2-CEE838274911}" srcOrd="1" destOrd="0" presId="urn:microsoft.com/office/officeart/2005/8/layout/hierarchy3"/>
    <dgm:cxn modelId="{76323150-8DAC-4898-959A-86BA46790D6C}" type="presParOf" srcId="{97B6EA87-3E76-45D8-99F8-63006E12BE90}" destId="{BCE487E3-AF96-4197-8F79-6724B3C44AA1}" srcOrd="2" destOrd="0" presId="urn:microsoft.com/office/officeart/2005/8/layout/hierarchy3"/>
    <dgm:cxn modelId="{DF938211-96CF-4125-8E4D-327973C0085D}" type="presParOf" srcId="{97B6EA87-3E76-45D8-99F8-63006E12BE90}" destId="{B9F813AF-2C91-4C47-8582-296FBEC233F1}" srcOrd="3" destOrd="0" presId="urn:microsoft.com/office/officeart/2005/8/layout/hierarchy3"/>
  </dgm:cxnLst>
  <dgm:bg>
    <a:noFill/>
  </dgm:bg>
  <dgm:whole/>
  <dgm:extLst>
    <a:ext uri="http://schemas.microsoft.com/office/drawing/2008/diagram">
      <dsp:dataModelExt xmlns:dsp="http://schemas.microsoft.com/office/drawing/2008/diagram" relId="rId1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A94950B-2C33-4CDF-ADDC-1D5DFD235509}">
      <dsp:nvSpPr>
        <dsp:cNvPr id="0" name=""/>
        <dsp:cNvSpPr/>
      </dsp:nvSpPr>
      <dsp:spPr>
        <a:xfrm>
          <a:off x="33996" y="865094"/>
          <a:ext cx="933024" cy="466512"/>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6670" tIns="17780" rIns="26670" bIns="17780" numCol="1" spcCol="1270" anchor="ctr" anchorCtr="0">
          <a:noAutofit/>
        </a:bodyPr>
        <a:lstStyle/>
        <a:p>
          <a:pPr marL="0" lvl="0" indent="0" algn="ctr" defTabSz="622300">
            <a:lnSpc>
              <a:spcPct val="90000"/>
            </a:lnSpc>
            <a:spcBef>
              <a:spcPct val="0"/>
            </a:spcBef>
            <a:spcAft>
              <a:spcPct val="35000"/>
            </a:spcAft>
            <a:buNone/>
          </a:pPr>
          <a:r>
            <a:rPr lang="en-US" sz="1400" kern="1200"/>
            <a:t>Objective 1</a:t>
          </a:r>
        </a:p>
      </dsp:txBody>
      <dsp:txXfrm>
        <a:off x="47660" y="878758"/>
        <a:ext cx="905696" cy="439184"/>
      </dsp:txXfrm>
    </dsp:sp>
    <dsp:sp modelId="{66359452-B908-439C-BFFD-EDFF531119A8}">
      <dsp:nvSpPr>
        <dsp:cNvPr id="0" name=""/>
        <dsp:cNvSpPr/>
      </dsp:nvSpPr>
      <dsp:spPr>
        <a:xfrm>
          <a:off x="81579" y="1331606"/>
          <a:ext cx="91440" cy="349884"/>
        </a:xfrm>
        <a:custGeom>
          <a:avLst/>
          <a:gdLst/>
          <a:ahLst/>
          <a:cxnLst/>
          <a:rect l="0" t="0" r="0" b="0"/>
          <a:pathLst>
            <a:path>
              <a:moveTo>
                <a:pt x="45720" y="0"/>
              </a:moveTo>
              <a:lnTo>
                <a:pt x="45720" y="349884"/>
              </a:lnTo>
              <a:lnTo>
                <a:pt x="105424" y="349884"/>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F82227-FE66-4934-A996-01B006B175D3}">
      <dsp:nvSpPr>
        <dsp:cNvPr id="0" name=""/>
        <dsp:cNvSpPr/>
      </dsp:nvSpPr>
      <dsp:spPr>
        <a:xfrm>
          <a:off x="187003" y="1448234"/>
          <a:ext cx="746419" cy="466512"/>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1430" tIns="7620" rIns="11430" bIns="7620" numCol="1" spcCol="1270" anchor="ctr" anchorCtr="0">
          <a:noAutofit/>
        </a:bodyPr>
        <a:lstStyle/>
        <a:p>
          <a:pPr marL="0" lvl="0" indent="0" algn="ctr" defTabSz="266700">
            <a:lnSpc>
              <a:spcPct val="90000"/>
            </a:lnSpc>
            <a:spcBef>
              <a:spcPct val="0"/>
            </a:spcBef>
            <a:spcAft>
              <a:spcPct val="35000"/>
            </a:spcAft>
            <a:buNone/>
          </a:pPr>
          <a:r>
            <a:rPr lang="en-US" sz="600" kern="1200"/>
            <a:t> Understanding and appreciating diversity</a:t>
          </a:r>
        </a:p>
      </dsp:txBody>
      <dsp:txXfrm>
        <a:off x="200667" y="1461898"/>
        <a:ext cx="719091" cy="439184"/>
      </dsp:txXfrm>
    </dsp:sp>
    <dsp:sp modelId="{4640592E-5B38-43E8-AFDE-D89E1D078637}">
      <dsp:nvSpPr>
        <dsp:cNvPr id="0" name=""/>
        <dsp:cNvSpPr/>
      </dsp:nvSpPr>
      <dsp:spPr>
        <a:xfrm>
          <a:off x="81579" y="1331606"/>
          <a:ext cx="91440" cy="933024"/>
        </a:xfrm>
        <a:custGeom>
          <a:avLst/>
          <a:gdLst/>
          <a:ahLst/>
          <a:cxnLst/>
          <a:rect l="0" t="0" r="0" b="0"/>
          <a:pathLst>
            <a:path>
              <a:moveTo>
                <a:pt x="45720" y="0"/>
              </a:moveTo>
              <a:lnTo>
                <a:pt x="45720" y="933024"/>
              </a:lnTo>
              <a:lnTo>
                <a:pt x="105424" y="933024"/>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BE5C2E4-75E9-4A64-9631-F909A2E8AFC1}">
      <dsp:nvSpPr>
        <dsp:cNvPr id="0" name=""/>
        <dsp:cNvSpPr/>
      </dsp:nvSpPr>
      <dsp:spPr>
        <a:xfrm>
          <a:off x="187003" y="2031374"/>
          <a:ext cx="746419" cy="466512"/>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1430" tIns="7620" rIns="11430" bIns="7620" numCol="1" spcCol="1270" anchor="ctr" anchorCtr="0">
          <a:noAutofit/>
        </a:bodyPr>
        <a:lstStyle/>
        <a:p>
          <a:pPr marL="0" lvl="0" indent="0" algn="ctr" defTabSz="266700">
            <a:lnSpc>
              <a:spcPct val="90000"/>
            </a:lnSpc>
            <a:spcBef>
              <a:spcPct val="0"/>
            </a:spcBef>
            <a:spcAft>
              <a:spcPct val="35000"/>
            </a:spcAft>
            <a:buNone/>
          </a:pPr>
          <a:r>
            <a:rPr lang="en-US" sz="600" kern="1200"/>
            <a:t>Communicating and advocacy for inclusion and countering discrimination</a:t>
          </a:r>
        </a:p>
      </dsp:txBody>
      <dsp:txXfrm>
        <a:off x="200667" y="2045038"/>
        <a:ext cx="719091" cy="439184"/>
      </dsp:txXfrm>
    </dsp:sp>
    <dsp:sp modelId="{BFA0BFCE-3F93-4A24-AF2C-99525199A2EC}">
      <dsp:nvSpPr>
        <dsp:cNvPr id="0" name=""/>
        <dsp:cNvSpPr/>
      </dsp:nvSpPr>
      <dsp:spPr>
        <a:xfrm>
          <a:off x="1166678" y="865094"/>
          <a:ext cx="933024" cy="466512"/>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6670" tIns="17780" rIns="26670" bIns="17780" numCol="1" spcCol="1270" anchor="ctr" anchorCtr="0">
          <a:noAutofit/>
        </a:bodyPr>
        <a:lstStyle/>
        <a:p>
          <a:pPr marL="0" lvl="0" indent="0" algn="ctr" defTabSz="622300">
            <a:lnSpc>
              <a:spcPct val="90000"/>
            </a:lnSpc>
            <a:spcBef>
              <a:spcPct val="0"/>
            </a:spcBef>
            <a:spcAft>
              <a:spcPct val="35000"/>
            </a:spcAft>
            <a:buNone/>
          </a:pPr>
          <a:r>
            <a:rPr lang="en-US" sz="1400" kern="1200"/>
            <a:t>Objective 2 </a:t>
          </a:r>
        </a:p>
      </dsp:txBody>
      <dsp:txXfrm>
        <a:off x="1180342" y="878758"/>
        <a:ext cx="905696" cy="439184"/>
      </dsp:txXfrm>
    </dsp:sp>
    <dsp:sp modelId="{FF81E63C-7A97-4CEA-A3AF-79194FBAB17C}">
      <dsp:nvSpPr>
        <dsp:cNvPr id="0" name=""/>
        <dsp:cNvSpPr/>
      </dsp:nvSpPr>
      <dsp:spPr>
        <a:xfrm>
          <a:off x="1259981" y="1331606"/>
          <a:ext cx="93302" cy="349884"/>
        </a:xfrm>
        <a:custGeom>
          <a:avLst/>
          <a:gdLst/>
          <a:ahLst/>
          <a:cxnLst/>
          <a:rect l="0" t="0" r="0" b="0"/>
          <a:pathLst>
            <a:path>
              <a:moveTo>
                <a:pt x="0" y="0"/>
              </a:moveTo>
              <a:lnTo>
                <a:pt x="0" y="349884"/>
              </a:lnTo>
              <a:lnTo>
                <a:pt x="93302" y="349884"/>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D88E1A7-3EBB-4948-9A1B-6D556CB1078B}">
      <dsp:nvSpPr>
        <dsp:cNvPr id="0" name=""/>
        <dsp:cNvSpPr/>
      </dsp:nvSpPr>
      <dsp:spPr>
        <a:xfrm>
          <a:off x="1353283" y="1448234"/>
          <a:ext cx="746419" cy="466512"/>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1430" tIns="7620" rIns="11430" bIns="7620" numCol="1" spcCol="1270" anchor="ctr" anchorCtr="0">
          <a:noAutofit/>
        </a:bodyPr>
        <a:lstStyle/>
        <a:p>
          <a:pPr marL="0" lvl="0" indent="0" algn="ctr" defTabSz="266700">
            <a:lnSpc>
              <a:spcPct val="90000"/>
            </a:lnSpc>
            <a:spcBef>
              <a:spcPct val="0"/>
            </a:spcBef>
            <a:spcAft>
              <a:spcPct val="35000"/>
            </a:spcAft>
            <a:buNone/>
          </a:pPr>
          <a:r>
            <a:rPr lang="en-US" sz="600" kern="1200"/>
            <a:t>Carrying out social actions</a:t>
          </a:r>
        </a:p>
      </dsp:txBody>
      <dsp:txXfrm>
        <a:off x="1366947" y="1461898"/>
        <a:ext cx="719091" cy="439184"/>
      </dsp:txXfrm>
    </dsp:sp>
    <dsp:sp modelId="{CB51DC0F-6FA6-4FBC-9A2D-DFCC0DBE3693}">
      <dsp:nvSpPr>
        <dsp:cNvPr id="0" name=""/>
        <dsp:cNvSpPr/>
      </dsp:nvSpPr>
      <dsp:spPr>
        <a:xfrm>
          <a:off x="1259981" y="1331606"/>
          <a:ext cx="93302" cy="933024"/>
        </a:xfrm>
        <a:custGeom>
          <a:avLst/>
          <a:gdLst/>
          <a:ahLst/>
          <a:cxnLst/>
          <a:rect l="0" t="0" r="0" b="0"/>
          <a:pathLst>
            <a:path>
              <a:moveTo>
                <a:pt x="0" y="0"/>
              </a:moveTo>
              <a:lnTo>
                <a:pt x="0" y="933024"/>
              </a:lnTo>
              <a:lnTo>
                <a:pt x="93302" y="933024"/>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E1A0ADA-1402-436C-8695-A89F7DE72039}">
      <dsp:nvSpPr>
        <dsp:cNvPr id="0" name=""/>
        <dsp:cNvSpPr/>
      </dsp:nvSpPr>
      <dsp:spPr>
        <a:xfrm>
          <a:off x="1353283" y="2031374"/>
          <a:ext cx="746419" cy="466512"/>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1430" tIns="7620" rIns="11430" bIns="7620" numCol="1" spcCol="1270" anchor="ctr" anchorCtr="0">
          <a:noAutofit/>
        </a:bodyPr>
        <a:lstStyle/>
        <a:p>
          <a:pPr marL="0" lvl="0" indent="0" algn="ctr" defTabSz="266700">
            <a:lnSpc>
              <a:spcPct val="90000"/>
            </a:lnSpc>
            <a:spcBef>
              <a:spcPct val="0"/>
            </a:spcBef>
            <a:spcAft>
              <a:spcPct val="35000"/>
            </a:spcAft>
            <a:buNone/>
          </a:pPr>
          <a:r>
            <a:rPr lang="en-US" sz="600" kern="1200"/>
            <a:t> Feeling empowered and supported</a:t>
          </a:r>
        </a:p>
      </dsp:txBody>
      <dsp:txXfrm>
        <a:off x="1366947" y="2045038"/>
        <a:ext cx="719091" cy="439184"/>
      </dsp:txXfrm>
    </dsp:sp>
    <dsp:sp modelId="{82DA8970-824C-4C52-A258-0756D8517261}">
      <dsp:nvSpPr>
        <dsp:cNvPr id="0" name=""/>
        <dsp:cNvSpPr/>
      </dsp:nvSpPr>
      <dsp:spPr>
        <a:xfrm>
          <a:off x="1259981" y="1331606"/>
          <a:ext cx="93302" cy="1516164"/>
        </a:xfrm>
        <a:custGeom>
          <a:avLst/>
          <a:gdLst/>
          <a:ahLst/>
          <a:cxnLst/>
          <a:rect l="0" t="0" r="0" b="0"/>
          <a:pathLst>
            <a:path>
              <a:moveTo>
                <a:pt x="0" y="0"/>
              </a:moveTo>
              <a:lnTo>
                <a:pt x="0" y="1516164"/>
              </a:lnTo>
              <a:lnTo>
                <a:pt x="93302" y="1516164"/>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D8B3477-F07F-4144-8F61-99511312D640}">
      <dsp:nvSpPr>
        <dsp:cNvPr id="0" name=""/>
        <dsp:cNvSpPr/>
      </dsp:nvSpPr>
      <dsp:spPr>
        <a:xfrm>
          <a:off x="1353283" y="2614514"/>
          <a:ext cx="746419" cy="466512"/>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1430" tIns="7620" rIns="11430" bIns="7620" numCol="1" spcCol="1270" anchor="ctr" anchorCtr="0">
          <a:noAutofit/>
        </a:bodyPr>
        <a:lstStyle/>
        <a:p>
          <a:pPr marL="0" lvl="0" indent="0" algn="ctr" defTabSz="266700">
            <a:lnSpc>
              <a:spcPct val="90000"/>
            </a:lnSpc>
            <a:spcBef>
              <a:spcPct val="0"/>
            </a:spcBef>
            <a:spcAft>
              <a:spcPct val="35000"/>
            </a:spcAft>
            <a:buNone/>
          </a:pPr>
          <a:r>
            <a:rPr lang="en-US" sz="600" kern="1200"/>
            <a:t>Feeling motivated and inspired to do more in the future</a:t>
          </a:r>
        </a:p>
      </dsp:txBody>
      <dsp:txXfrm>
        <a:off x="1366947" y="2628178"/>
        <a:ext cx="719091" cy="439184"/>
      </dsp:txXfrm>
    </dsp:sp>
    <dsp:sp modelId="{E6C13DDD-C03E-4033-A9AB-E1D899B73203}">
      <dsp:nvSpPr>
        <dsp:cNvPr id="0" name=""/>
        <dsp:cNvSpPr/>
      </dsp:nvSpPr>
      <dsp:spPr>
        <a:xfrm>
          <a:off x="2332959" y="865094"/>
          <a:ext cx="933024" cy="466512"/>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6670" tIns="17780" rIns="26670" bIns="17780" numCol="1" spcCol="1270" anchor="ctr" anchorCtr="0">
          <a:noAutofit/>
        </a:bodyPr>
        <a:lstStyle/>
        <a:p>
          <a:pPr marL="0" lvl="0" indent="0" algn="ctr" defTabSz="622300">
            <a:lnSpc>
              <a:spcPct val="90000"/>
            </a:lnSpc>
            <a:spcBef>
              <a:spcPct val="0"/>
            </a:spcBef>
            <a:spcAft>
              <a:spcPct val="35000"/>
            </a:spcAft>
            <a:buNone/>
          </a:pPr>
          <a:r>
            <a:rPr lang="en-US" sz="1400" kern="1200"/>
            <a:t>Objective 3</a:t>
          </a:r>
        </a:p>
      </dsp:txBody>
      <dsp:txXfrm>
        <a:off x="2346623" y="878758"/>
        <a:ext cx="905696" cy="439184"/>
      </dsp:txXfrm>
    </dsp:sp>
    <dsp:sp modelId="{CCC09244-3865-4964-95DD-57830CA420A5}">
      <dsp:nvSpPr>
        <dsp:cNvPr id="0" name=""/>
        <dsp:cNvSpPr/>
      </dsp:nvSpPr>
      <dsp:spPr>
        <a:xfrm>
          <a:off x="2426261" y="1331606"/>
          <a:ext cx="93302" cy="349884"/>
        </a:xfrm>
        <a:custGeom>
          <a:avLst/>
          <a:gdLst/>
          <a:ahLst/>
          <a:cxnLst/>
          <a:rect l="0" t="0" r="0" b="0"/>
          <a:pathLst>
            <a:path>
              <a:moveTo>
                <a:pt x="0" y="0"/>
              </a:moveTo>
              <a:lnTo>
                <a:pt x="0" y="349884"/>
              </a:lnTo>
              <a:lnTo>
                <a:pt x="93302" y="349884"/>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1820737-FAFF-4785-86E2-CEE838274911}">
      <dsp:nvSpPr>
        <dsp:cNvPr id="0" name=""/>
        <dsp:cNvSpPr/>
      </dsp:nvSpPr>
      <dsp:spPr>
        <a:xfrm>
          <a:off x="2519563" y="1448234"/>
          <a:ext cx="746419" cy="466512"/>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1430" tIns="7620" rIns="11430" bIns="7620" numCol="1" spcCol="1270" anchor="ctr" anchorCtr="0">
          <a:noAutofit/>
        </a:bodyPr>
        <a:lstStyle/>
        <a:p>
          <a:pPr marL="0" lvl="0" indent="0" algn="ctr" defTabSz="266700">
            <a:lnSpc>
              <a:spcPct val="90000"/>
            </a:lnSpc>
            <a:spcBef>
              <a:spcPct val="0"/>
            </a:spcBef>
            <a:spcAft>
              <a:spcPct val="35000"/>
            </a:spcAft>
            <a:buNone/>
          </a:pPr>
          <a:r>
            <a:rPr lang="en-US" sz="600" kern="1200"/>
            <a:t>Participating actively in international events</a:t>
          </a:r>
        </a:p>
      </dsp:txBody>
      <dsp:txXfrm>
        <a:off x="2533227" y="1461898"/>
        <a:ext cx="719091" cy="439184"/>
      </dsp:txXfrm>
    </dsp:sp>
    <dsp:sp modelId="{BCE487E3-AF96-4197-8F79-6724B3C44AA1}">
      <dsp:nvSpPr>
        <dsp:cNvPr id="0" name=""/>
        <dsp:cNvSpPr/>
      </dsp:nvSpPr>
      <dsp:spPr>
        <a:xfrm>
          <a:off x="2426261" y="1331606"/>
          <a:ext cx="93302" cy="933024"/>
        </a:xfrm>
        <a:custGeom>
          <a:avLst/>
          <a:gdLst/>
          <a:ahLst/>
          <a:cxnLst/>
          <a:rect l="0" t="0" r="0" b="0"/>
          <a:pathLst>
            <a:path>
              <a:moveTo>
                <a:pt x="0" y="0"/>
              </a:moveTo>
              <a:lnTo>
                <a:pt x="0" y="933024"/>
              </a:lnTo>
              <a:lnTo>
                <a:pt x="93302" y="933024"/>
              </a:lnTo>
            </a:path>
          </a:pathLst>
        </a:cu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9F813AF-2C91-4C47-8582-296FBEC233F1}">
      <dsp:nvSpPr>
        <dsp:cNvPr id="0" name=""/>
        <dsp:cNvSpPr/>
      </dsp:nvSpPr>
      <dsp:spPr>
        <a:xfrm>
          <a:off x="2519563" y="2031374"/>
          <a:ext cx="746419" cy="466512"/>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1430" tIns="7620" rIns="11430" bIns="7620" numCol="1" spcCol="1270" anchor="ctr" anchorCtr="0">
          <a:noAutofit/>
        </a:bodyPr>
        <a:lstStyle/>
        <a:p>
          <a:pPr marL="0" lvl="0" indent="0" algn="ctr" defTabSz="266700">
            <a:lnSpc>
              <a:spcPct val="90000"/>
            </a:lnSpc>
            <a:spcBef>
              <a:spcPct val="0"/>
            </a:spcBef>
            <a:spcAft>
              <a:spcPct val="35000"/>
            </a:spcAft>
            <a:buNone/>
          </a:pPr>
          <a:r>
            <a:rPr lang="en-US" sz="600" kern="1200"/>
            <a:t>Learning new skills and tools I can use to promote inclusion or tackle discrimination</a:t>
          </a:r>
        </a:p>
      </dsp:txBody>
      <dsp:txXfrm>
        <a:off x="2533227" y="2045038"/>
        <a:ext cx="719091" cy="43918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3">
  <dgm:title val=""/>
  <dgm:desc val=""/>
  <dgm:catLst>
    <dgm:cat type="hierarchy" pri="7000"/>
    <dgm:cat type="list" pri="23000"/>
    <dgm:cat type="relationship" pri="15000"/>
    <dgm:cat type="convert"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1" destId="11" srcOrd="0" destOrd="0"/>
        <dgm:cxn modelId="6" srcId="1" destId="12" srcOrd="1" destOrd="0"/>
        <dgm:cxn modelId="7" srcId="0" destId="2" srcOrd="1" destOrd="0"/>
        <dgm:cxn modelId="8" srcId="2" destId="21" srcOrd="0" destOrd="0"/>
        <dgm:cxn modelId="9" srcId="2" destId="2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diagram">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w" for="des" forName="rootComposite" refType="w"/>
      <dgm:constr type="h" for="des" forName="rootComposite" refType="w" fact="0.5"/>
      <dgm:constr type="w" for="des" forName="childText" refType="w" refFor="des" refForName="rootComposite" fact="0.8"/>
      <dgm:constr type="h" for="des" forName="childText" refType="h" refFor="des" refForName="rootComposite"/>
      <dgm:constr type="sibSp" refType="w" refFor="des" refForName="rootComposite" fact="0.25"/>
      <dgm:constr type="sibSp" for="des" forName="childShape" refType="h" refFor="des" refForName="childText" fact="0.25"/>
      <dgm:constr type="sp" for="des" forName="root" refType="h" refFor="des" refForName="childText" fact="0.25"/>
    </dgm:constrLst>
    <dgm:ruleLst/>
    <dgm:forEach name="Name3" axis="ch">
      <dgm:forEach name="Name4" axis="self" ptType="node" cnt="1">
        <dgm:layoutNode name="root">
          <dgm:choose name="Name5">
            <dgm:if name="Name6" func="var" arg="dir" op="equ" val="norm">
              <dgm:alg type="hierRoot">
                <dgm:param type="hierAlign" val="tL"/>
              </dgm:alg>
            </dgm:if>
            <dgm:else name="Name7">
              <dgm:alg type="hierRoot">
                <dgm:param type="hierAlign" val="tR"/>
              </dgm:alg>
            </dgm:else>
          </dgm:choose>
          <dgm:shape xmlns:r="http://schemas.openxmlformats.org/officeDocument/2006/relationships" r:blip="">
            <dgm:adjLst/>
          </dgm:shape>
          <dgm:presOf/>
          <dgm:constrLst>
            <dgm:constr type="alignOff" val="0.2"/>
          </dgm:constrLst>
          <dgm:ruleLst/>
          <dgm:layoutNode name="rootComposite">
            <dgm:alg type="composite"/>
            <dgm:shape xmlns:r="http://schemas.openxmlformats.org/officeDocument/2006/relationships" r:blip="">
              <dgm:adjLst/>
            </dgm:shape>
            <dgm:presOf axis="self" ptType="node" cnt="1"/>
            <dgm:choose name="Name8">
              <dgm:if name="Name9" func="var" arg="dir" op="equ" val="norm">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10">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layoutNode name="rootConnector" moveWith="rootText">
              <dgm:alg type="sp"/>
              <dgm:shape xmlns:r="http://schemas.openxmlformats.org/officeDocument/2006/relationships" type="roundRect" r:blip="" hideGeom="1">
                <dgm:adjLst>
                  <dgm:adj idx="1" val="0.1"/>
                </dgm:adjLst>
              </dgm:shape>
              <dgm:presOf axis="self" ptType="node" cnt="1"/>
              <dgm:constrLst/>
              <dgm:ruleLst/>
            </dgm:layoutNode>
          </dgm:layoutNode>
          <dgm:layoutNode name="childShape">
            <dgm:alg type="hierChild">
              <dgm:param type="chAlign" val="l"/>
              <dgm:param type="linDir" val="fromT"/>
            </dgm:alg>
            <dgm:shape xmlns:r="http://schemas.openxmlformats.org/officeDocument/2006/relationships" r:blip="">
              <dgm:adjLst/>
            </dgm:shape>
            <dgm:presOf/>
            <dgm:constrLst/>
            <dgm:ruleLst/>
            <dgm:forEach name="Name11" axis="ch">
              <dgm:forEach name="Name12" axis="self" ptType="parTrans" cnt="1">
                <dgm:layoutNode name="Name13">
                  <dgm:choose name="Name14">
                    <dgm:if name="Name15" func="var" arg="dir" op="equ" val="norm">
                      <dgm:alg type="conn">
                        <dgm:param type="dim" val="1D"/>
                        <dgm:param type="endSty" val="noArr"/>
                        <dgm:param type="connRout" val="bend"/>
                        <dgm:param type="srcNode" val="rootConnector"/>
                        <dgm:param type="begPts" val="bCtr"/>
                        <dgm:param type="endPts" val="midL"/>
                      </dgm:alg>
                    </dgm:if>
                    <dgm:else name="Name16">
                      <dgm:alg type="conn">
                        <dgm:param type="dim" val="1D"/>
                        <dgm:param type="endSty" val="noArr"/>
                        <dgm:param type="connRout" val="bend"/>
                        <dgm:param type="srcNode" val="rootConnector"/>
                        <dgm:param type="begPts" val="bCtr"/>
                        <dgm:param type="endPts" val="midR"/>
                      </dgm:alg>
                    </dgm:else>
                  </dgm:choose>
                  <dgm:shape xmlns:r="http://schemas.openxmlformats.org/officeDocument/2006/relationships" type="conn" r:blip="">
                    <dgm:adjLst/>
                  </dgm:shape>
                  <dgm:presOf axis="self"/>
                  <dgm:constrLst>
                    <dgm:constr type="begPad"/>
                    <dgm:constr type="endPad"/>
                  </dgm:constrLst>
                  <dgm:ruleLst/>
                </dgm:layoutNode>
              </dgm:forEach>
              <dgm:forEach name="Name17" axis="self" ptType="node">
                <dgm:layoutNode name="childText" styleLbl="bgAcc1">
                  <dgm:varLst>
                    <dgm:bulletEnabled val="1"/>
                  </dgm:varLst>
                  <dgm:alg type="tx"/>
                  <dgm:shape xmlns:r="http://schemas.openxmlformats.org/officeDocument/2006/relationships" type="roundRect" r:blip="">
                    <dgm:adjLst>
                      <dgm:adj idx="1" val="0.1"/>
                    </dgm:adjLst>
                  </dgm:shape>
                  <dgm:presOf axis="self desOrSelf" ptType="node node" st="1 1" cnt="1 0"/>
                  <dgm:constrLst>
                    <dgm:constr type="tMarg" refType="primFontSz" fact="0.1"/>
                    <dgm:constr type="bMarg" refType="primFontSz" fact="0.1"/>
                    <dgm:constr type="lMarg" refType="primFontSz" fact="0.15"/>
                    <dgm:constr type="rMarg" refType="primFontSz" fact="0.15"/>
                  </dgm:constrLst>
                  <dgm:ruleLst>
                    <dgm:rule type="primFontSz" val="5" fact="NaN" max="NaN"/>
                  </dgm:ruleLst>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Data" Target="../diagrams/data1.xml"/><Relationship Id="rId3" Type="http://schemas.openxmlformats.org/officeDocument/2006/relationships/chart" Target="../charts/chart3.xml"/><Relationship Id="rId7" Type="http://schemas.openxmlformats.org/officeDocument/2006/relationships/chart" Target="../charts/chart7.xml"/><Relationship Id="rId12"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diagramColors" Target="../diagrams/colors1.xml"/><Relationship Id="rId5" Type="http://schemas.openxmlformats.org/officeDocument/2006/relationships/chart" Target="../charts/chart5.xml"/><Relationship Id="rId10" Type="http://schemas.openxmlformats.org/officeDocument/2006/relationships/diagramQuickStyle" Target="../diagrams/quickStyle1.xml"/><Relationship Id="rId4" Type="http://schemas.openxmlformats.org/officeDocument/2006/relationships/chart" Target="../charts/chart4.xml"/><Relationship Id="rId9"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1.png"/><Relationship Id="rId18" Type="http://schemas.openxmlformats.org/officeDocument/2006/relationships/chart" Target="../charts/chart18.xml"/><Relationship Id="rId3" Type="http://schemas.openxmlformats.org/officeDocument/2006/relationships/chart" Target="../charts/chart10.xml"/><Relationship Id="rId21" Type="http://schemas.openxmlformats.org/officeDocument/2006/relationships/chart" Target="../charts/chart21.xml"/><Relationship Id="rId7" Type="http://schemas.openxmlformats.org/officeDocument/2006/relationships/image" Target="../media/image5.jpeg"/><Relationship Id="rId12" Type="http://schemas.microsoft.com/office/2014/relationships/chartEx" Target="../charts/chartEx2.xml"/><Relationship Id="rId17" Type="http://schemas.openxmlformats.org/officeDocument/2006/relationships/chart" Target="../charts/chart17.xml"/><Relationship Id="rId2" Type="http://schemas.openxmlformats.org/officeDocument/2006/relationships/chart" Target="../charts/chart9.xml"/><Relationship Id="rId16" Type="http://schemas.openxmlformats.org/officeDocument/2006/relationships/image" Target="../media/image3.jpeg"/><Relationship Id="rId20" Type="http://schemas.openxmlformats.org/officeDocument/2006/relationships/chart" Target="../charts/chart20.xml"/><Relationship Id="rId1" Type="http://schemas.openxmlformats.org/officeDocument/2006/relationships/chart" Target="../charts/chart8.xml"/><Relationship Id="rId6" Type="http://schemas.microsoft.com/office/2014/relationships/chartEx" Target="../charts/chartEx1.xml"/><Relationship Id="rId11" Type="http://schemas.openxmlformats.org/officeDocument/2006/relationships/chart" Target="../charts/chart16.xml"/><Relationship Id="rId24" Type="http://schemas.openxmlformats.org/officeDocument/2006/relationships/chart" Target="../charts/chart24.xml"/><Relationship Id="rId5" Type="http://schemas.openxmlformats.org/officeDocument/2006/relationships/chart" Target="../charts/chart12.xml"/><Relationship Id="rId15" Type="http://schemas.openxmlformats.org/officeDocument/2006/relationships/image" Target="../media/image4.jpeg"/><Relationship Id="rId23" Type="http://schemas.openxmlformats.org/officeDocument/2006/relationships/chart" Target="../charts/chart23.xml"/><Relationship Id="rId10" Type="http://schemas.openxmlformats.org/officeDocument/2006/relationships/chart" Target="../charts/chart15.xml"/><Relationship Id="rId19" Type="http://schemas.openxmlformats.org/officeDocument/2006/relationships/chart" Target="../charts/chart19.xml"/><Relationship Id="rId4" Type="http://schemas.openxmlformats.org/officeDocument/2006/relationships/chart" Target="../charts/chart11.xml"/><Relationship Id="rId9" Type="http://schemas.openxmlformats.org/officeDocument/2006/relationships/chart" Target="../charts/chart14.xml"/><Relationship Id="rId14" Type="http://schemas.openxmlformats.org/officeDocument/2006/relationships/image" Target="../media/image2.png"/><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chart" Target="../charts/chart25.xml"/><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7.jpeg"/><Relationship Id="rId5" Type="http://schemas.openxmlformats.org/officeDocument/2006/relationships/image" Target="../media/image4.jpeg"/><Relationship Id="rId4"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3.jpeg"/><Relationship Id="rId5" Type="http://schemas.openxmlformats.org/officeDocument/2006/relationships/image" Target="../media/image4.jpeg"/><Relationship Id="rId4"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7.jpeg"/><Relationship Id="rId5" Type="http://schemas.openxmlformats.org/officeDocument/2006/relationships/image" Target="../media/image4.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40</xdr:col>
      <xdr:colOff>227446</xdr:colOff>
      <xdr:row>130</xdr:row>
      <xdr:rowOff>168794</xdr:rowOff>
    </xdr:from>
    <xdr:to>
      <xdr:col>42</xdr:col>
      <xdr:colOff>291638</xdr:colOff>
      <xdr:row>152</xdr:row>
      <xdr:rowOff>47914</xdr:rowOff>
    </xdr:to>
    <xdr:graphicFrame macro="">
      <xdr:nvGraphicFramePr>
        <xdr:cNvPr id="13" name="Chart 12">
          <a:extLst>
            <a:ext uri="{FF2B5EF4-FFF2-40B4-BE49-F238E27FC236}">
              <a16:creationId xmlns:a16="http://schemas.microsoft.com/office/drawing/2014/main" id="{1BCAED87-1BFC-4A36-AFCD-AF1AAA315F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237787</xdr:colOff>
      <xdr:row>130</xdr:row>
      <xdr:rowOff>23454</xdr:rowOff>
    </xdr:from>
    <xdr:to>
      <xdr:col>43</xdr:col>
      <xdr:colOff>3891561</xdr:colOff>
      <xdr:row>148</xdr:row>
      <xdr:rowOff>134158</xdr:rowOff>
    </xdr:to>
    <xdr:graphicFrame macro="">
      <xdr:nvGraphicFramePr>
        <xdr:cNvPr id="14" name="Chart 13">
          <a:extLst>
            <a:ext uri="{FF2B5EF4-FFF2-40B4-BE49-F238E27FC236}">
              <a16:creationId xmlns:a16="http://schemas.microsoft.com/office/drawing/2014/main" id="{5B81ED39-3915-4729-A82B-274D875FA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2289462</xdr:colOff>
      <xdr:row>125</xdr:row>
      <xdr:rowOff>38100</xdr:rowOff>
    </xdr:from>
    <xdr:to>
      <xdr:col>29</xdr:col>
      <xdr:colOff>2400300</xdr:colOff>
      <xdr:row>154</xdr:row>
      <xdr:rowOff>76200</xdr:rowOff>
    </xdr:to>
    <xdr:graphicFrame macro="">
      <xdr:nvGraphicFramePr>
        <xdr:cNvPr id="2" name="Chart 1">
          <a:extLst>
            <a:ext uri="{FF2B5EF4-FFF2-40B4-BE49-F238E27FC236}">
              <a16:creationId xmlns:a16="http://schemas.microsoft.com/office/drawing/2014/main" id="{0A0530E9-36C8-4062-BE0F-D98FA34FC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180974</xdr:colOff>
      <xdr:row>164</xdr:row>
      <xdr:rowOff>171450</xdr:rowOff>
    </xdr:from>
    <xdr:to>
      <xdr:col>29</xdr:col>
      <xdr:colOff>1142999</xdr:colOff>
      <xdr:row>194</xdr:row>
      <xdr:rowOff>19050</xdr:rowOff>
    </xdr:to>
    <xdr:graphicFrame macro="">
      <xdr:nvGraphicFramePr>
        <xdr:cNvPr id="3" name="Chart 2">
          <a:extLst>
            <a:ext uri="{FF2B5EF4-FFF2-40B4-BE49-F238E27FC236}">
              <a16:creationId xmlns:a16="http://schemas.microsoft.com/office/drawing/2014/main" id="{A1939729-2782-4C32-A5D6-C144BE87FD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103909</xdr:colOff>
      <xdr:row>202</xdr:row>
      <xdr:rowOff>166254</xdr:rowOff>
    </xdr:from>
    <xdr:to>
      <xdr:col>29</xdr:col>
      <xdr:colOff>1967345</xdr:colOff>
      <xdr:row>229</xdr:row>
      <xdr:rowOff>41562</xdr:rowOff>
    </xdr:to>
    <xdr:graphicFrame macro="">
      <xdr:nvGraphicFramePr>
        <xdr:cNvPr id="4" name="Chart 3">
          <a:extLst>
            <a:ext uri="{FF2B5EF4-FFF2-40B4-BE49-F238E27FC236}">
              <a16:creationId xmlns:a16="http://schemas.microsoft.com/office/drawing/2014/main" id="{5CE214C4-2AFD-46B4-96D4-84E3E58AB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367145</xdr:colOff>
      <xdr:row>238</xdr:row>
      <xdr:rowOff>166254</xdr:rowOff>
    </xdr:from>
    <xdr:to>
      <xdr:col>29</xdr:col>
      <xdr:colOff>1094508</xdr:colOff>
      <xdr:row>265</xdr:row>
      <xdr:rowOff>180108</xdr:rowOff>
    </xdr:to>
    <xdr:graphicFrame macro="">
      <xdr:nvGraphicFramePr>
        <xdr:cNvPr id="5" name="Chart 4">
          <a:extLst>
            <a:ext uri="{FF2B5EF4-FFF2-40B4-BE49-F238E27FC236}">
              <a16:creationId xmlns:a16="http://schemas.microsoft.com/office/drawing/2014/main" id="{AE42F7BA-0543-494D-9650-1B97E0AFEE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3848100</xdr:colOff>
      <xdr:row>206</xdr:row>
      <xdr:rowOff>57150</xdr:rowOff>
    </xdr:from>
    <xdr:to>
      <xdr:col>48</xdr:col>
      <xdr:colOff>1368831</xdr:colOff>
      <xdr:row>233</xdr:row>
      <xdr:rowOff>187902</xdr:rowOff>
    </xdr:to>
    <xdr:graphicFrame macro="">
      <xdr:nvGraphicFramePr>
        <xdr:cNvPr id="8" name="Chart 7">
          <a:extLst>
            <a:ext uri="{FF2B5EF4-FFF2-40B4-BE49-F238E27FC236}">
              <a16:creationId xmlns:a16="http://schemas.microsoft.com/office/drawing/2014/main" id="{183999DF-5762-493C-A786-6BE578295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1323109</xdr:colOff>
      <xdr:row>118</xdr:row>
      <xdr:rowOff>166254</xdr:rowOff>
    </xdr:from>
    <xdr:to>
      <xdr:col>32</xdr:col>
      <xdr:colOff>415636</xdr:colOff>
      <xdr:row>140</xdr:row>
      <xdr:rowOff>138545</xdr:rowOff>
    </xdr:to>
    <xdr:graphicFrame macro="">
      <xdr:nvGraphicFramePr>
        <xdr:cNvPr id="6" name="Diagram 5">
          <a:extLst>
            <a:ext uri="{FF2B5EF4-FFF2-40B4-BE49-F238E27FC236}">
              <a16:creationId xmlns:a16="http://schemas.microsoft.com/office/drawing/2014/main" id="{1838384C-DE23-4C08-8C7A-562A6774D8F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177800</xdr:rowOff>
    </xdr:from>
    <xdr:to>
      <xdr:col>15</xdr:col>
      <xdr:colOff>571500</xdr:colOff>
      <xdr:row>28</xdr:row>
      <xdr:rowOff>10045</xdr:rowOff>
    </xdr:to>
    <xdr:graphicFrame macro="">
      <xdr:nvGraphicFramePr>
        <xdr:cNvPr id="2" name="Chart 1">
          <a:extLst>
            <a:ext uri="{FF2B5EF4-FFF2-40B4-BE49-F238E27FC236}">
              <a16:creationId xmlns:a16="http://schemas.microsoft.com/office/drawing/2014/main" id="{B2B9C6C0-28F4-4265-9243-976A129B6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0</xdr:rowOff>
    </xdr:from>
    <xdr:to>
      <xdr:col>16</xdr:col>
      <xdr:colOff>110095</xdr:colOff>
      <xdr:row>78</xdr:row>
      <xdr:rowOff>141301</xdr:rowOff>
    </xdr:to>
    <xdr:grpSp>
      <xdr:nvGrpSpPr>
        <xdr:cNvPr id="3" name="Group 2">
          <a:extLst>
            <a:ext uri="{FF2B5EF4-FFF2-40B4-BE49-F238E27FC236}">
              <a16:creationId xmlns:a16="http://schemas.microsoft.com/office/drawing/2014/main" id="{7BC601EE-A6DE-4926-9058-2677ED5C4F5D}"/>
            </a:ext>
          </a:extLst>
        </xdr:cNvPr>
        <xdr:cNvGrpSpPr/>
      </xdr:nvGrpSpPr>
      <xdr:grpSpPr>
        <a:xfrm>
          <a:off x="0" y="5368636"/>
          <a:ext cx="13044872" cy="8452124"/>
          <a:chOff x="52773695" y="897096"/>
          <a:chExt cx="9812087" cy="8726271"/>
        </a:xfrm>
      </xdr:grpSpPr>
      <xdr:grpSp>
        <xdr:nvGrpSpPr>
          <xdr:cNvPr id="4" name="Group 3">
            <a:extLst>
              <a:ext uri="{FF2B5EF4-FFF2-40B4-BE49-F238E27FC236}">
                <a16:creationId xmlns:a16="http://schemas.microsoft.com/office/drawing/2014/main" id="{7089BCED-96B0-4F5A-8E3B-E016680A9222}"/>
              </a:ext>
            </a:extLst>
          </xdr:cNvPr>
          <xdr:cNvGrpSpPr/>
        </xdr:nvGrpSpPr>
        <xdr:grpSpPr>
          <a:xfrm>
            <a:off x="52773695" y="897096"/>
            <a:ext cx="9809066" cy="8726271"/>
            <a:chOff x="52981513" y="1709138"/>
            <a:chExt cx="9816685" cy="8728179"/>
          </a:xfrm>
        </xdr:grpSpPr>
        <xdr:graphicFrame macro="">
          <xdr:nvGraphicFramePr>
            <xdr:cNvPr id="6" name="Chart 5">
              <a:extLst>
                <a:ext uri="{FF2B5EF4-FFF2-40B4-BE49-F238E27FC236}">
                  <a16:creationId xmlns:a16="http://schemas.microsoft.com/office/drawing/2014/main" id="{05C866F6-C5FE-4EEB-8CD4-0C3FEFD106A5}"/>
                </a:ext>
              </a:extLst>
            </xdr:cNvPr>
            <xdr:cNvGraphicFramePr/>
          </xdr:nvGraphicFramePr>
          <xdr:xfrm>
            <a:off x="53098931" y="1711050"/>
            <a:ext cx="4418214" cy="298771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Chart 6">
              <a:extLst>
                <a:ext uri="{FF2B5EF4-FFF2-40B4-BE49-F238E27FC236}">
                  <a16:creationId xmlns:a16="http://schemas.microsoft.com/office/drawing/2014/main" id="{7ED82C76-1E26-43F7-908D-56B942D36AF6}"/>
                </a:ext>
              </a:extLst>
            </xdr:cNvPr>
            <xdr:cNvGraphicFramePr/>
          </xdr:nvGraphicFramePr>
          <xdr:xfrm>
            <a:off x="53098931" y="4844501"/>
            <a:ext cx="4547754" cy="27208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8" name="Chart 7">
              <a:extLst>
                <a:ext uri="{FF2B5EF4-FFF2-40B4-BE49-F238E27FC236}">
                  <a16:creationId xmlns:a16="http://schemas.microsoft.com/office/drawing/2014/main" id="{FDE3F668-2ECF-43FA-A8A3-E905A5F35DD9}"/>
                </a:ext>
              </a:extLst>
            </xdr:cNvPr>
            <xdr:cNvGraphicFramePr/>
          </xdr:nvGraphicFramePr>
          <xdr:xfrm>
            <a:off x="52981513" y="7697581"/>
            <a:ext cx="9698182" cy="2739736"/>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9" name="Chart 8">
              <a:extLst>
                <a:ext uri="{FF2B5EF4-FFF2-40B4-BE49-F238E27FC236}">
                  <a16:creationId xmlns:a16="http://schemas.microsoft.com/office/drawing/2014/main" id="{03191257-7B28-4366-9D1D-D86116CCB4DE}"/>
                </a:ext>
              </a:extLst>
            </xdr:cNvPr>
            <xdr:cNvGraphicFramePr/>
          </xdr:nvGraphicFramePr>
          <xdr:xfrm>
            <a:off x="57876369" y="1709138"/>
            <a:ext cx="4921829" cy="290599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cx2="http://schemas.microsoft.com/office/drawing/2015/10/21/chartex" Requires="cx2">
            <xdr:graphicFrame macro="">
              <xdr:nvGraphicFramePr>
                <xdr:cNvPr id="10" name="Chart 9">
                  <a:extLst>
                    <a:ext uri="{FF2B5EF4-FFF2-40B4-BE49-F238E27FC236}">
                      <a16:creationId xmlns:a16="http://schemas.microsoft.com/office/drawing/2014/main" id="{CC58208D-4DB6-4633-A872-53B8BEBBC753}"/>
                    </a:ext>
                  </a:extLst>
                </xdr:cNvPr>
                <xdr:cNvGraphicFramePr/>
              </xdr:nvGraphicFramePr>
              <xdr:xfrm>
                <a:off x="57900865" y="4787760"/>
                <a:ext cx="4883728" cy="2757055"/>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57900865" y="4787760"/>
                  <a:ext cx="4883728" cy="275705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grpSp>
      <xdr:pic>
        <xdr:nvPicPr>
          <xdr:cNvPr id="5" name="Picture 4" descr="Image result for religion pictogram&quot;">
            <a:extLst>
              <a:ext uri="{FF2B5EF4-FFF2-40B4-BE49-F238E27FC236}">
                <a16:creationId xmlns:a16="http://schemas.microsoft.com/office/drawing/2014/main" id="{516946EC-5B02-45AF-942D-4B628B1019BF}"/>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15329"/>
          <a:stretch/>
        </xdr:blipFill>
        <xdr:spPr bwMode="auto">
          <a:xfrm>
            <a:off x="61633086" y="4002765"/>
            <a:ext cx="952696" cy="69153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82</xdr:row>
      <xdr:rowOff>0</xdr:rowOff>
    </xdr:from>
    <xdr:to>
      <xdr:col>16</xdr:col>
      <xdr:colOff>108190</xdr:colOff>
      <xdr:row>129</xdr:row>
      <xdr:rowOff>154029</xdr:rowOff>
    </xdr:to>
    <xdr:grpSp>
      <xdr:nvGrpSpPr>
        <xdr:cNvPr id="11" name="Group 10">
          <a:extLst>
            <a:ext uri="{FF2B5EF4-FFF2-40B4-BE49-F238E27FC236}">
              <a16:creationId xmlns:a16="http://schemas.microsoft.com/office/drawing/2014/main" id="{77198F96-765D-4E18-8841-4B399B48CBD6}"/>
            </a:ext>
          </a:extLst>
        </xdr:cNvPr>
        <xdr:cNvGrpSpPr/>
      </xdr:nvGrpSpPr>
      <xdr:grpSpPr>
        <a:xfrm>
          <a:off x="0" y="14374091"/>
          <a:ext cx="13042967" cy="8293574"/>
          <a:chOff x="52773695" y="897096"/>
          <a:chExt cx="9812087" cy="8726271"/>
        </a:xfrm>
      </xdr:grpSpPr>
      <xdr:grpSp>
        <xdr:nvGrpSpPr>
          <xdr:cNvPr id="12" name="Group 11">
            <a:extLst>
              <a:ext uri="{FF2B5EF4-FFF2-40B4-BE49-F238E27FC236}">
                <a16:creationId xmlns:a16="http://schemas.microsoft.com/office/drawing/2014/main" id="{8DA5013B-6E82-47FC-992F-3FA979545B79}"/>
              </a:ext>
            </a:extLst>
          </xdr:cNvPr>
          <xdr:cNvGrpSpPr/>
        </xdr:nvGrpSpPr>
        <xdr:grpSpPr>
          <a:xfrm>
            <a:off x="52773695" y="897096"/>
            <a:ext cx="9809066" cy="8726271"/>
            <a:chOff x="52981513" y="1709138"/>
            <a:chExt cx="9816685" cy="8728179"/>
          </a:xfrm>
        </xdr:grpSpPr>
        <xdr:graphicFrame macro="">
          <xdr:nvGraphicFramePr>
            <xdr:cNvPr id="14" name="Chart 13">
              <a:extLst>
                <a:ext uri="{FF2B5EF4-FFF2-40B4-BE49-F238E27FC236}">
                  <a16:creationId xmlns:a16="http://schemas.microsoft.com/office/drawing/2014/main" id="{4D59DD1C-D4B5-4835-834A-7B83BFA9F092}"/>
                </a:ext>
              </a:extLst>
            </xdr:cNvPr>
            <xdr:cNvGraphicFramePr/>
          </xdr:nvGraphicFramePr>
          <xdr:xfrm>
            <a:off x="53098931" y="1711050"/>
            <a:ext cx="4418214" cy="2987718"/>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5" name="Chart 14">
              <a:extLst>
                <a:ext uri="{FF2B5EF4-FFF2-40B4-BE49-F238E27FC236}">
                  <a16:creationId xmlns:a16="http://schemas.microsoft.com/office/drawing/2014/main" id="{1BA602A3-9D73-44CF-AF71-AC6EFC2212AD}"/>
                </a:ext>
              </a:extLst>
            </xdr:cNvPr>
            <xdr:cNvGraphicFramePr/>
          </xdr:nvGraphicFramePr>
          <xdr:xfrm>
            <a:off x="53098931" y="4844501"/>
            <a:ext cx="4547754" cy="27208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6" name="Chart 15">
              <a:extLst>
                <a:ext uri="{FF2B5EF4-FFF2-40B4-BE49-F238E27FC236}">
                  <a16:creationId xmlns:a16="http://schemas.microsoft.com/office/drawing/2014/main" id="{27386956-5ABB-4904-A22F-1D89060B89C7}"/>
                </a:ext>
              </a:extLst>
            </xdr:cNvPr>
            <xdr:cNvGraphicFramePr/>
          </xdr:nvGraphicFramePr>
          <xdr:xfrm>
            <a:off x="52981513" y="7697581"/>
            <a:ext cx="9698182" cy="2739736"/>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7" name="Chart 16">
              <a:extLst>
                <a:ext uri="{FF2B5EF4-FFF2-40B4-BE49-F238E27FC236}">
                  <a16:creationId xmlns:a16="http://schemas.microsoft.com/office/drawing/2014/main" id="{A1C64533-FF09-41D6-B486-93D3C3CD1ADE}"/>
                </a:ext>
              </a:extLst>
            </xdr:cNvPr>
            <xdr:cNvGraphicFramePr/>
          </xdr:nvGraphicFramePr>
          <xdr:xfrm>
            <a:off x="57876369" y="1709138"/>
            <a:ext cx="4921829" cy="290599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cx2="http://schemas.microsoft.com/office/drawing/2015/10/21/chartex" Requires="cx2">
            <xdr:graphicFrame macro="">
              <xdr:nvGraphicFramePr>
                <xdr:cNvPr id="18" name="Chart 17">
                  <a:extLst>
                    <a:ext uri="{FF2B5EF4-FFF2-40B4-BE49-F238E27FC236}">
                      <a16:creationId xmlns:a16="http://schemas.microsoft.com/office/drawing/2014/main" id="{4347D2E0-7652-4AC2-923A-837F5619C94D}"/>
                    </a:ext>
                  </a:extLst>
                </xdr:cNvPr>
                <xdr:cNvGraphicFramePr/>
              </xdr:nvGraphicFramePr>
              <xdr:xfrm>
                <a:off x="57900865" y="4787760"/>
                <a:ext cx="4883728" cy="2757055"/>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57900865" y="4787760"/>
                  <a:ext cx="4883728" cy="275705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grpSp>
      <xdr:pic>
        <xdr:nvPicPr>
          <xdr:cNvPr id="13" name="Picture 12" descr="Image result for religion pictogram&quot;">
            <a:extLst>
              <a:ext uri="{FF2B5EF4-FFF2-40B4-BE49-F238E27FC236}">
                <a16:creationId xmlns:a16="http://schemas.microsoft.com/office/drawing/2014/main" id="{55B035DA-576A-4F36-909B-5D90E650095F}"/>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15329"/>
          <a:stretch/>
        </xdr:blipFill>
        <xdr:spPr bwMode="auto">
          <a:xfrm>
            <a:off x="61633086" y="4002765"/>
            <a:ext cx="952696" cy="69153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18</xdr:col>
      <xdr:colOff>76200</xdr:colOff>
      <xdr:row>31</xdr:row>
      <xdr:rowOff>87085</xdr:rowOff>
    </xdr:from>
    <xdr:ext cx="259353" cy="371387"/>
    <xdr:pic>
      <xdr:nvPicPr>
        <xdr:cNvPr id="19" name="Picture 18" descr="Image result for gender pictogram&quot;">
          <a:extLst>
            <a:ext uri="{FF2B5EF4-FFF2-40B4-BE49-F238E27FC236}">
              <a16:creationId xmlns:a16="http://schemas.microsoft.com/office/drawing/2014/main" id="{2253E033-3F09-4E69-A823-66264AAFDC4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1478220" y="635725"/>
          <a:ext cx="259353" cy="3713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87086</xdr:colOff>
      <xdr:row>31</xdr:row>
      <xdr:rowOff>32658</xdr:rowOff>
    </xdr:from>
    <xdr:ext cx="491763" cy="437333"/>
    <xdr:pic>
      <xdr:nvPicPr>
        <xdr:cNvPr id="20" name="Picture 19" descr="Image result for disability pictogram&quot;">
          <a:extLst>
            <a:ext uri="{FF2B5EF4-FFF2-40B4-BE49-F238E27FC236}">
              <a16:creationId xmlns:a16="http://schemas.microsoft.com/office/drawing/2014/main" id="{AFD3C48E-73C8-43AA-9709-7A9366245D28}"/>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1348" t="15610" r="15704" b="27625"/>
        <a:stretch/>
      </xdr:blipFill>
      <xdr:spPr bwMode="auto">
        <a:xfrm>
          <a:off x="34537106" y="581298"/>
          <a:ext cx="491763" cy="4373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10728</xdr:colOff>
      <xdr:row>31</xdr:row>
      <xdr:rowOff>76199</xdr:rowOff>
    </xdr:from>
    <xdr:ext cx="524885" cy="381001"/>
    <xdr:pic>
      <xdr:nvPicPr>
        <xdr:cNvPr id="21" name="Picture 20" descr="Image result for religion pictogram&quot;">
          <a:extLst>
            <a:ext uri="{FF2B5EF4-FFF2-40B4-BE49-F238E27FC236}">
              <a16:creationId xmlns:a16="http://schemas.microsoft.com/office/drawing/2014/main" id="{1C5171CC-E65E-4A36-A842-13EBC5DAC2F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15329"/>
        <a:stretch/>
      </xdr:blipFill>
      <xdr:spPr bwMode="auto">
        <a:xfrm>
          <a:off x="44214348" y="624839"/>
          <a:ext cx="524885" cy="381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65314</xdr:colOff>
      <xdr:row>31</xdr:row>
      <xdr:rowOff>10886</xdr:rowOff>
    </xdr:from>
    <xdr:ext cx="785469" cy="459105"/>
    <xdr:pic>
      <xdr:nvPicPr>
        <xdr:cNvPr id="22" name="Picture 21" descr="Image result for ethicity pictogram&quot;">
          <a:extLst>
            <a:ext uri="{FF2B5EF4-FFF2-40B4-BE49-F238E27FC236}">
              <a16:creationId xmlns:a16="http://schemas.microsoft.com/office/drawing/2014/main" id="{BDBF3041-96AE-4C22-8E31-F03FFEA1FDCA}"/>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30034"/>
        <a:stretch/>
      </xdr:blipFill>
      <xdr:spPr bwMode="auto">
        <a:xfrm>
          <a:off x="41220934" y="559526"/>
          <a:ext cx="785469" cy="4591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31</xdr:row>
      <xdr:rowOff>43543</xdr:rowOff>
    </xdr:from>
    <xdr:ext cx="1381670" cy="426448"/>
    <xdr:pic>
      <xdr:nvPicPr>
        <xdr:cNvPr id="23" name="Picture 22" descr="Image result for age pictogram&quot;">
          <a:extLst>
            <a:ext uri="{FF2B5EF4-FFF2-40B4-BE49-F238E27FC236}">
              <a16:creationId xmlns:a16="http://schemas.microsoft.com/office/drawing/2014/main" id="{4BA4FE08-C841-4252-8DB1-F44FF4CE1972}"/>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756" b="67516"/>
        <a:stretch/>
      </xdr:blipFill>
      <xdr:spPr bwMode="auto">
        <a:xfrm>
          <a:off x="36888420" y="592183"/>
          <a:ext cx="1381670" cy="4264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135</xdr:row>
      <xdr:rowOff>172719</xdr:rowOff>
    </xdr:from>
    <xdr:to>
      <xdr:col>15</xdr:col>
      <xdr:colOff>457200</xdr:colOff>
      <xdr:row>184</xdr:row>
      <xdr:rowOff>6168</xdr:rowOff>
    </xdr:to>
    <xdr:grpSp>
      <xdr:nvGrpSpPr>
        <xdr:cNvPr id="24" name="Group 23">
          <a:extLst>
            <a:ext uri="{FF2B5EF4-FFF2-40B4-BE49-F238E27FC236}">
              <a16:creationId xmlns:a16="http://schemas.microsoft.com/office/drawing/2014/main" id="{AFBEEBED-573B-481B-ACC4-F3B3F4FA8D2E}"/>
            </a:ext>
          </a:extLst>
        </xdr:cNvPr>
        <xdr:cNvGrpSpPr/>
      </xdr:nvGrpSpPr>
      <xdr:grpSpPr>
        <a:xfrm>
          <a:off x="0" y="23721636"/>
          <a:ext cx="12787745" cy="8325073"/>
          <a:chOff x="1660467" y="18844259"/>
          <a:chExt cx="7354583" cy="9167949"/>
        </a:xfrm>
      </xdr:grpSpPr>
      <xdr:graphicFrame macro="">
        <xdr:nvGraphicFramePr>
          <xdr:cNvPr id="25" name="Chart 24">
            <a:extLst>
              <a:ext uri="{FF2B5EF4-FFF2-40B4-BE49-F238E27FC236}">
                <a16:creationId xmlns:a16="http://schemas.microsoft.com/office/drawing/2014/main" id="{D0B3DCB7-A0C6-490A-9C0A-06574BD4E5FD}"/>
              </a:ext>
            </a:extLst>
          </xdr:cNvPr>
          <xdr:cNvGraphicFramePr/>
        </xdr:nvGraphicFramePr>
        <xdr:xfrm>
          <a:off x="1660467" y="18844259"/>
          <a:ext cx="7316470" cy="4572000"/>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26" name="Chart 25">
            <a:extLst>
              <a:ext uri="{FF2B5EF4-FFF2-40B4-BE49-F238E27FC236}">
                <a16:creationId xmlns:a16="http://schemas.microsoft.com/office/drawing/2014/main" id="{010A7681-AEA0-48E9-959D-8A0E792A1B49}"/>
              </a:ext>
            </a:extLst>
          </xdr:cNvPr>
          <xdr:cNvGraphicFramePr/>
        </xdr:nvGraphicFramePr>
        <xdr:xfrm>
          <a:off x="1698580" y="23440208"/>
          <a:ext cx="7316470" cy="4572000"/>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0</xdr:col>
      <xdr:colOff>0</xdr:colOff>
      <xdr:row>187</xdr:row>
      <xdr:rowOff>0</xdr:rowOff>
    </xdr:from>
    <xdr:to>
      <xdr:col>16</xdr:col>
      <xdr:colOff>95250</xdr:colOff>
      <xdr:row>207</xdr:row>
      <xdr:rowOff>128270</xdr:rowOff>
    </xdr:to>
    <xdr:grpSp>
      <xdr:nvGrpSpPr>
        <xdr:cNvPr id="27" name="Group 26">
          <a:extLst>
            <a:ext uri="{FF2B5EF4-FFF2-40B4-BE49-F238E27FC236}">
              <a16:creationId xmlns:a16="http://schemas.microsoft.com/office/drawing/2014/main" id="{AEDB3F2F-6960-4701-AA7E-BC94E233436A}"/>
            </a:ext>
          </a:extLst>
        </xdr:cNvPr>
        <xdr:cNvGrpSpPr/>
      </xdr:nvGrpSpPr>
      <xdr:grpSpPr>
        <a:xfrm>
          <a:off x="0" y="32558182"/>
          <a:ext cx="13028122" cy="3595716"/>
          <a:chOff x="38788793" y="22968725"/>
          <a:chExt cx="10844984" cy="4050937"/>
        </a:xfrm>
      </xdr:grpSpPr>
      <xdr:graphicFrame macro="">
        <xdr:nvGraphicFramePr>
          <xdr:cNvPr id="28" name="Chart 27">
            <a:extLst>
              <a:ext uri="{FF2B5EF4-FFF2-40B4-BE49-F238E27FC236}">
                <a16:creationId xmlns:a16="http://schemas.microsoft.com/office/drawing/2014/main" id="{6010BE2F-82DF-430C-9AC6-F99E8C966B60}"/>
              </a:ext>
            </a:extLst>
          </xdr:cNvPr>
          <xdr:cNvGraphicFramePr/>
        </xdr:nvGraphicFramePr>
        <xdr:xfrm>
          <a:off x="38788793" y="22968725"/>
          <a:ext cx="5614036" cy="4050937"/>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9" name="Chart 28">
            <a:extLst>
              <a:ext uri="{FF2B5EF4-FFF2-40B4-BE49-F238E27FC236}">
                <a16:creationId xmlns:a16="http://schemas.microsoft.com/office/drawing/2014/main" id="{BA34FEDB-1C6E-4FC6-A11A-3602AEF96042}"/>
              </a:ext>
            </a:extLst>
          </xdr:cNvPr>
          <xdr:cNvGraphicFramePr/>
        </xdr:nvGraphicFramePr>
        <xdr:xfrm>
          <a:off x="44400865" y="23066795"/>
          <a:ext cx="5232912" cy="3845906"/>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0</xdr:colOff>
      <xdr:row>211</xdr:row>
      <xdr:rowOff>0</xdr:rowOff>
    </xdr:from>
    <xdr:to>
      <xdr:col>15</xdr:col>
      <xdr:colOff>590550</xdr:colOff>
      <xdr:row>234</xdr:row>
      <xdr:rowOff>54149</xdr:rowOff>
    </xdr:to>
    <xdr:grpSp>
      <xdr:nvGrpSpPr>
        <xdr:cNvPr id="33" name="Group 32">
          <a:extLst>
            <a:ext uri="{FF2B5EF4-FFF2-40B4-BE49-F238E27FC236}">
              <a16:creationId xmlns:a16="http://schemas.microsoft.com/office/drawing/2014/main" id="{DFAD9E2F-FCA8-48F4-B5CE-1EB8E318D7B0}"/>
            </a:ext>
          </a:extLst>
        </xdr:cNvPr>
        <xdr:cNvGrpSpPr/>
      </xdr:nvGrpSpPr>
      <xdr:grpSpPr>
        <a:xfrm>
          <a:off x="0" y="36714545"/>
          <a:ext cx="12917285" cy="4041141"/>
          <a:chOff x="25829260" y="22564090"/>
          <a:chExt cx="13317220" cy="4502150"/>
        </a:xfrm>
      </xdr:grpSpPr>
      <xdr:graphicFrame macro="">
        <xdr:nvGraphicFramePr>
          <xdr:cNvPr id="34" name="Chart 33">
            <a:extLst>
              <a:ext uri="{FF2B5EF4-FFF2-40B4-BE49-F238E27FC236}">
                <a16:creationId xmlns:a16="http://schemas.microsoft.com/office/drawing/2014/main" id="{93D82272-7E3B-4428-BDC8-E712C7CEF8C2}"/>
              </a:ext>
            </a:extLst>
          </xdr:cNvPr>
          <xdr:cNvGraphicFramePr/>
        </xdr:nvGraphicFramePr>
        <xdr:xfrm>
          <a:off x="25829260" y="22746335"/>
          <a:ext cx="9406890" cy="413766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35" name="Chart 34">
            <a:extLst>
              <a:ext uri="{FF2B5EF4-FFF2-40B4-BE49-F238E27FC236}">
                <a16:creationId xmlns:a16="http://schemas.microsoft.com/office/drawing/2014/main" id="{1F018883-AD27-484A-AF79-1AB6200854FE}"/>
              </a:ext>
            </a:extLst>
          </xdr:cNvPr>
          <xdr:cNvGraphicFramePr/>
        </xdr:nvGraphicFramePr>
        <xdr:xfrm>
          <a:off x="35236150" y="22564090"/>
          <a:ext cx="3910330" cy="4502150"/>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0</xdr:col>
      <xdr:colOff>0</xdr:colOff>
      <xdr:row>238</xdr:row>
      <xdr:rowOff>0</xdr:rowOff>
    </xdr:from>
    <xdr:to>
      <xdr:col>16</xdr:col>
      <xdr:colOff>419100</xdr:colOff>
      <xdr:row>292</xdr:row>
      <xdr:rowOff>121920</xdr:rowOff>
    </xdr:to>
    <xdr:grpSp>
      <xdr:nvGrpSpPr>
        <xdr:cNvPr id="36" name="Group 35">
          <a:extLst>
            <a:ext uri="{FF2B5EF4-FFF2-40B4-BE49-F238E27FC236}">
              <a16:creationId xmlns:a16="http://schemas.microsoft.com/office/drawing/2014/main" id="{3971A393-E03F-4DE1-8255-C427F026FC78}"/>
            </a:ext>
          </a:extLst>
        </xdr:cNvPr>
        <xdr:cNvGrpSpPr/>
      </xdr:nvGrpSpPr>
      <xdr:grpSpPr>
        <a:xfrm>
          <a:off x="0" y="41390455"/>
          <a:ext cx="13355782" cy="9475643"/>
          <a:chOff x="105684451" y="40347900"/>
          <a:chExt cx="21832439" cy="15811780"/>
        </a:xfrm>
      </xdr:grpSpPr>
      <xdr:graphicFrame macro="">
        <xdr:nvGraphicFramePr>
          <xdr:cNvPr id="37" name="Chart 36">
            <a:extLst>
              <a:ext uri="{FF2B5EF4-FFF2-40B4-BE49-F238E27FC236}">
                <a16:creationId xmlns:a16="http://schemas.microsoft.com/office/drawing/2014/main" id="{0A2D6D48-94C9-45CA-A146-60A922DE567A}"/>
              </a:ext>
            </a:extLst>
          </xdr:cNvPr>
          <xdr:cNvGraphicFramePr>
            <a:graphicFrameLocks/>
          </xdr:cNvGraphicFramePr>
        </xdr:nvGraphicFramePr>
        <xdr:xfrm>
          <a:off x="107189970" y="48599801"/>
          <a:ext cx="18821400" cy="7559879"/>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38" name="Chart 37">
            <a:extLst>
              <a:ext uri="{FF2B5EF4-FFF2-40B4-BE49-F238E27FC236}">
                <a16:creationId xmlns:a16="http://schemas.microsoft.com/office/drawing/2014/main" id="{A2D919A4-295F-4E5E-8F25-98FB2EEB5CFC}"/>
              </a:ext>
            </a:extLst>
          </xdr:cNvPr>
          <xdr:cNvGraphicFramePr>
            <a:graphicFrameLocks/>
          </xdr:cNvGraphicFramePr>
        </xdr:nvGraphicFramePr>
        <xdr:xfrm>
          <a:off x="105684451" y="40347900"/>
          <a:ext cx="21832439" cy="759333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0.01145</cdr:x>
      <cdr:y>0.01709</cdr:y>
    </cdr:from>
    <cdr:to>
      <cdr:x>0.11614</cdr:x>
      <cdr:y>0.24102</cdr:y>
    </cdr:to>
    <cdr:pic>
      <cdr:nvPicPr>
        <cdr:cNvPr id="2" name="Picture 1" descr="Image result for gender pictogram&quot;">
          <a:extLst xmlns:a="http://schemas.openxmlformats.org/drawingml/2006/main">
            <a:ext uri="{FF2B5EF4-FFF2-40B4-BE49-F238E27FC236}">
              <a16:creationId xmlns:a16="http://schemas.microsoft.com/office/drawing/2014/main" id="{C862E536-77E1-4766-86AA-86D10BE4D74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062" y="51050"/>
          <a:ext cx="467098" cy="6687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0.01107</cdr:x>
      <cdr:y>0.01847</cdr:y>
    </cdr:from>
    <cdr:to>
      <cdr:x>0.17309</cdr:x>
      <cdr:y>0.259</cdr:y>
    </cdr:to>
    <cdr:pic>
      <cdr:nvPicPr>
        <cdr:cNvPr id="3" name="Picture 2" descr="Image result for disability pictogram&quot;">
          <a:extLst xmlns:a="http://schemas.openxmlformats.org/drawingml/2006/main">
            <a:ext uri="{FF2B5EF4-FFF2-40B4-BE49-F238E27FC236}">
              <a16:creationId xmlns:a16="http://schemas.microsoft.com/office/drawing/2014/main" id="{EF9C773B-7F52-40CA-9627-66659E22DA06}"/>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l="11348" t="15610" r="15704" b="27625"/>
        <a:stretch xmlns:a="http://schemas.openxmlformats.org/drawingml/2006/main"/>
      </cdr:blipFill>
      <cdr:spPr bwMode="auto">
        <a:xfrm xmlns:a="http://schemas.openxmlformats.org/drawingml/2006/main">
          <a:off x="50800" y="50800"/>
          <a:ext cx="743857" cy="66152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0.00521</cdr:x>
      <cdr:y>0.01852</cdr:y>
    </cdr:from>
    <cdr:to>
      <cdr:x>0.14687</cdr:x>
      <cdr:y>0.17397</cdr:y>
    </cdr:to>
    <cdr:pic>
      <cdr:nvPicPr>
        <cdr:cNvPr id="2" name="Picture 1" descr="Image result for age pictogram&quot;">
          <a:extLst xmlns:a="http://schemas.openxmlformats.org/drawingml/2006/main">
            <a:ext uri="{FF2B5EF4-FFF2-40B4-BE49-F238E27FC236}">
              <a16:creationId xmlns:a16="http://schemas.microsoft.com/office/drawing/2014/main" id="{F2FDDF7C-1326-4F25-8819-3A7DBA6DFECF}"/>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756" b="67516"/>
        <a:stretch xmlns:a="http://schemas.openxmlformats.org/drawingml/2006/main"/>
      </cdr:blipFill>
      <cdr:spPr bwMode="auto">
        <a:xfrm xmlns:a="http://schemas.openxmlformats.org/drawingml/2006/main">
          <a:off x="50800" y="50800"/>
          <a:ext cx="1381670" cy="42644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c:userShapes xmlns:c="http://schemas.openxmlformats.org/drawingml/2006/chart">
  <cdr:relSizeAnchor xmlns:cdr="http://schemas.openxmlformats.org/drawingml/2006/chartDrawing">
    <cdr:from>
      <cdr:x>0.8203</cdr:x>
      <cdr:y>0.00915</cdr:y>
    </cdr:from>
    <cdr:to>
      <cdr:x>0.98283</cdr:x>
      <cdr:y>0.16749</cdr:y>
    </cdr:to>
    <cdr:pic>
      <cdr:nvPicPr>
        <cdr:cNvPr id="2" name="Picture 1" descr="Image result for ethicity pictogram&quot;">
          <a:extLst xmlns:a="http://schemas.openxmlformats.org/drawingml/2006/main">
            <a:ext uri="{FF2B5EF4-FFF2-40B4-BE49-F238E27FC236}">
              <a16:creationId xmlns:a16="http://schemas.microsoft.com/office/drawing/2014/main" id="{A61D1C58-C12B-428F-8083-4264AB366508}"/>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30034"/>
        <a:stretch xmlns:a="http://schemas.openxmlformats.org/drawingml/2006/main"/>
      </cdr:blipFill>
      <cdr:spPr bwMode="auto">
        <a:xfrm xmlns:a="http://schemas.openxmlformats.org/drawingml/2006/main">
          <a:off x="4083021" y="26589"/>
          <a:ext cx="809022" cy="46002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0.01145</cdr:x>
      <cdr:y>0.01709</cdr:y>
    </cdr:from>
    <cdr:to>
      <cdr:x>0.11614</cdr:x>
      <cdr:y>0.24102</cdr:y>
    </cdr:to>
    <cdr:pic>
      <cdr:nvPicPr>
        <cdr:cNvPr id="2" name="Picture 1" descr="Image result for gender pictogram&quot;">
          <a:extLst xmlns:a="http://schemas.openxmlformats.org/drawingml/2006/main">
            <a:ext uri="{FF2B5EF4-FFF2-40B4-BE49-F238E27FC236}">
              <a16:creationId xmlns:a16="http://schemas.microsoft.com/office/drawing/2014/main" id="{C862E536-77E1-4766-86AA-86D10BE4D74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062" y="51050"/>
          <a:ext cx="467098" cy="6687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0.01145</cdr:x>
      <cdr:y>0.01709</cdr:y>
    </cdr:from>
    <cdr:to>
      <cdr:x>0.11614</cdr:x>
      <cdr:y>0.24102</cdr:y>
    </cdr:to>
    <cdr:pic>
      <cdr:nvPicPr>
        <cdr:cNvPr id="3" name="Picture 1" descr="Image result for gender pictogram&quot;">
          <a:extLst xmlns:a="http://schemas.openxmlformats.org/drawingml/2006/main">
            <a:ext uri="{FF2B5EF4-FFF2-40B4-BE49-F238E27FC236}">
              <a16:creationId xmlns:a16="http://schemas.microsoft.com/office/drawing/2014/main" id="{C862E536-77E1-4766-86AA-86D10BE4D74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062" y="51050"/>
          <a:ext cx="467098" cy="6687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0.01107</cdr:x>
      <cdr:y>0.01847</cdr:y>
    </cdr:from>
    <cdr:to>
      <cdr:x>0.17309</cdr:x>
      <cdr:y>0.259</cdr:y>
    </cdr:to>
    <cdr:pic>
      <cdr:nvPicPr>
        <cdr:cNvPr id="3" name="Picture 2" descr="Image result for disability pictogram&quot;">
          <a:extLst xmlns:a="http://schemas.openxmlformats.org/drawingml/2006/main">
            <a:ext uri="{FF2B5EF4-FFF2-40B4-BE49-F238E27FC236}">
              <a16:creationId xmlns:a16="http://schemas.microsoft.com/office/drawing/2014/main" id="{EF9C773B-7F52-40CA-9627-66659E22DA06}"/>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l="11348" t="15610" r="15704" b="27625"/>
        <a:stretch xmlns:a="http://schemas.openxmlformats.org/drawingml/2006/main"/>
      </cdr:blipFill>
      <cdr:spPr bwMode="auto">
        <a:xfrm xmlns:a="http://schemas.openxmlformats.org/drawingml/2006/main">
          <a:off x="50800" y="50800"/>
          <a:ext cx="743857" cy="66152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0.01107</cdr:x>
      <cdr:y>0.01847</cdr:y>
    </cdr:from>
    <cdr:to>
      <cdr:x>0.17309</cdr:x>
      <cdr:y>0.259</cdr:y>
    </cdr:to>
    <cdr:pic>
      <cdr:nvPicPr>
        <cdr:cNvPr id="4" name="Picture 2" descr="Image result for disability pictogram&quot;">
          <a:extLst xmlns:a="http://schemas.openxmlformats.org/drawingml/2006/main">
            <a:ext uri="{FF2B5EF4-FFF2-40B4-BE49-F238E27FC236}">
              <a16:creationId xmlns:a16="http://schemas.microsoft.com/office/drawing/2014/main" id="{EF9C773B-7F52-40CA-9627-66659E22DA06}"/>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l="11348" t="15610" r="15704" b="27625"/>
        <a:stretch xmlns:a="http://schemas.openxmlformats.org/drawingml/2006/main"/>
      </cdr:blipFill>
      <cdr:spPr bwMode="auto">
        <a:xfrm xmlns:a="http://schemas.openxmlformats.org/drawingml/2006/main">
          <a:off x="50800" y="50800"/>
          <a:ext cx="743857" cy="66152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0.00521</cdr:x>
      <cdr:y>0.01852</cdr:y>
    </cdr:from>
    <cdr:to>
      <cdr:x>0.14687</cdr:x>
      <cdr:y>0.17397</cdr:y>
    </cdr:to>
    <cdr:pic>
      <cdr:nvPicPr>
        <cdr:cNvPr id="2" name="Picture 1" descr="Image result for age pictogram&quot;">
          <a:extLst xmlns:a="http://schemas.openxmlformats.org/drawingml/2006/main">
            <a:ext uri="{FF2B5EF4-FFF2-40B4-BE49-F238E27FC236}">
              <a16:creationId xmlns:a16="http://schemas.microsoft.com/office/drawing/2014/main" id="{F2FDDF7C-1326-4F25-8819-3A7DBA6DFECF}"/>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756" b="67516"/>
        <a:stretch xmlns:a="http://schemas.openxmlformats.org/drawingml/2006/main"/>
      </cdr:blipFill>
      <cdr:spPr bwMode="auto">
        <a:xfrm xmlns:a="http://schemas.openxmlformats.org/drawingml/2006/main">
          <a:off x="50800" y="50800"/>
          <a:ext cx="1381670" cy="42644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0.00521</cdr:x>
      <cdr:y>0.01852</cdr:y>
    </cdr:from>
    <cdr:to>
      <cdr:x>0.14687</cdr:x>
      <cdr:y>0.17397</cdr:y>
    </cdr:to>
    <cdr:pic>
      <cdr:nvPicPr>
        <cdr:cNvPr id="3" name="Picture 1" descr="Image result for age pictogram&quot;">
          <a:extLst xmlns:a="http://schemas.openxmlformats.org/drawingml/2006/main">
            <a:ext uri="{FF2B5EF4-FFF2-40B4-BE49-F238E27FC236}">
              <a16:creationId xmlns:a16="http://schemas.microsoft.com/office/drawing/2014/main" id="{F2FDDF7C-1326-4F25-8819-3A7DBA6DFECF}"/>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756" b="67516"/>
        <a:stretch xmlns:a="http://schemas.openxmlformats.org/drawingml/2006/main"/>
      </cdr:blipFill>
      <cdr:spPr bwMode="auto">
        <a:xfrm xmlns:a="http://schemas.openxmlformats.org/drawingml/2006/main">
          <a:off x="50800" y="50800"/>
          <a:ext cx="1381670" cy="42644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0.8203</cdr:x>
      <cdr:y>0.00915</cdr:y>
    </cdr:from>
    <cdr:to>
      <cdr:x>0.98283</cdr:x>
      <cdr:y>0.16749</cdr:y>
    </cdr:to>
    <cdr:pic>
      <cdr:nvPicPr>
        <cdr:cNvPr id="2" name="Picture 1" descr="Image result for ethicity pictogram&quot;">
          <a:extLst xmlns:a="http://schemas.openxmlformats.org/drawingml/2006/main">
            <a:ext uri="{FF2B5EF4-FFF2-40B4-BE49-F238E27FC236}">
              <a16:creationId xmlns:a16="http://schemas.microsoft.com/office/drawing/2014/main" id="{A61D1C58-C12B-428F-8083-4264AB366508}"/>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30034"/>
        <a:stretch xmlns:a="http://schemas.openxmlformats.org/drawingml/2006/main"/>
      </cdr:blipFill>
      <cdr:spPr bwMode="auto">
        <a:xfrm xmlns:a="http://schemas.openxmlformats.org/drawingml/2006/main">
          <a:off x="4083021" y="26589"/>
          <a:ext cx="809022" cy="46002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0.8203</cdr:x>
      <cdr:y>0.00915</cdr:y>
    </cdr:from>
    <cdr:to>
      <cdr:x>0.98283</cdr:x>
      <cdr:y>0.16749</cdr:y>
    </cdr:to>
    <cdr:pic>
      <cdr:nvPicPr>
        <cdr:cNvPr id="3" name="Picture 1" descr="Image result for ethicity pictogram&quot;">
          <a:extLst xmlns:a="http://schemas.openxmlformats.org/drawingml/2006/main">
            <a:ext uri="{FF2B5EF4-FFF2-40B4-BE49-F238E27FC236}">
              <a16:creationId xmlns:a16="http://schemas.microsoft.com/office/drawing/2014/main" id="{A61D1C58-C12B-428F-8083-4264AB366508}"/>
            </a:ext>
          </a:extLst>
        </cdr:cNvPr>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30034"/>
        <a:stretch xmlns:a="http://schemas.openxmlformats.org/drawingml/2006/main"/>
      </cdr:blipFill>
      <cdr:spPr bwMode="auto">
        <a:xfrm xmlns:a="http://schemas.openxmlformats.org/drawingml/2006/main">
          <a:off x="4083021" y="26589"/>
          <a:ext cx="809022" cy="46002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18203</xdr:colOff>
      <xdr:row>3</xdr:row>
      <xdr:rowOff>35142</xdr:rowOff>
    </xdr:to>
    <xdr:pic>
      <xdr:nvPicPr>
        <xdr:cNvPr id="2" name="Picture 1">
          <a:extLst>
            <a:ext uri="{FF2B5EF4-FFF2-40B4-BE49-F238E27FC236}">
              <a16:creationId xmlns:a16="http://schemas.microsoft.com/office/drawing/2014/main" id="{E61C085E-0A89-4952-BB0E-7A48AA0F8054}"/>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68133" cy="593940"/>
        </a:xfrm>
        <a:prstGeom prst="rect">
          <a:avLst/>
        </a:prstGeom>
      </xdr:spPr>
    </xdr:pic>
    <xdr:clientData/>
  </xdr:twoCellAnchor>
  <xdr:twoCellAnchor editAs="oneCell">
    <xdr:from>
      <xdr:col>9</xdr:col>
      <xdr:colOff>76200</xdr:colOff>
      <xdr:row>3</xdr:row>
      <xdr:rowOff>87085</xdr:rowOff>
    </xdr:from>
    <xdr:to>
      <xdr:col>9</xdr:col>
      <xdr:colOff>324758</xdr:colOff>
      <xdr:row>3</xdr:row>
      <xdr:rowOff>458472</xdr:rowOff>
    </xdr:to>
    <xdr:pic>
      <xdr:nvPicPr>
        <xdr:cNvPr id="3" name="Picture 2" descr="Image result for gender pictogram&quot;">
          <a:extLst>
            <a:ext uri="{FF2B5EF4-FFF2-40B4-BE49-F238E27FC236}">
              <a16:creationId xmlns:a16="http://schemas.microsoft.com/office/drawing/2014/main" id="{1393223A-DE32-41C3-B37C-7FCEBA0CAB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8543" y="642256"/>
          <a:ext cx="261258" cy="37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587104</xdr:colOff>
      <xdr:row>3</xdr:row>
      <xdr:rowOff>475071</xdr:rowOff>
    </xdr:to>
    <xdr:pic>
      <xdr:nvPicPr>
        <xdr:cNvPr id="4" name="Picture 3" descr="Image result for disability pictogram&quot;">
          <a:extLst>
            <a:ext uri="{FF2B5EF4-FFF2-40B4-BE49-F238E27FC236}">
              <a16:creationId xmlns:a16="http://schemas.microsoft.com/office/drawing/2014/main" id="{EDCECB1D-3DD0-4C3C-843C-BB7402F60E1F}"/>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6437429" y="587829"/>
          <a:ext cx="489858" cy="43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80D4A709-0095-42FD-B078-1ADC0AE99CA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27225014" y="631370"/>
          <a:ext cx="524885"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246263</xdr:colOff>
      <xdr:row>3</xdr:row>
      <xdr:rowOff>475071</xdr:rowOff>
    </xdr:to>
    <xdr:pic>
      <xdr:nvPicPr>
        <xdr:cNvPr id="6" name="Picture 5" descr="Image result for ethicity pictogram&quot;">
          <a:extLst>
            <a:ext uri="{FF2B5EF4-FFF2-40B4-BE49-F238E27FC236}">
              <a16:creationId xmlns:a16="http://schemas.microsoft.com/office/drawing/2014/main" id="{5AF7CD2F-CE21-448D-8C57-503AE577D1F7}"/>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3622000" y="566057"/>
          <a:ext cx="783563"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174535</xdr:colOff>
      <xdr:row>3</xdr:row>
      <xdr:rowOff>475071</xdr:rowOff>
    </xdr:to>
    <xdr:pic>
      <xdr:nvPicPr>
        <xdr:cNvPr id="7" name="Picture 6" descr="Image result for age pictogram&quot;">
          <a:extLst>
            <a:ext uri="{FF2B5EF4-FFF2-40B4-BE49-F238E27FC236}">
              <a16:creationId xmlns:a16="http://schemas.microsoft.com/office/drawing/2014/main" id="{F04DAE80-667A-4DDF-A287-2A3E42ED427B}"/>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19289486" y="598714"/>
          <a:ext cx="1379765"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437877</xdr:colOff>
      <xdr:row>21</xdr:row>
      <xdr:rowOff>35109</xdr:rowOff>
    </xdr:from>
    <xdr:to>
      <xdr:col>21</xdr:col>
      <xdr:colOff>542381</xdr:colOff>
      <xdr:row>35</xdr:row>
      <xdr:rowOff>131445</xdr:rowOff>
    </xdr:to>
    <xdr:graphicFrame macro="">
      <xdr:nvGraphicFramePr>
        <xdr:cNvPr id="8" name="Chart 7">
          <a:extLst>
            <a:ext uri="{FF2B5EF4-FFF2-40B4-BE49-F238E27FC236}">
              <a16:creationId xmlns:a16="http://schemas.microsoft.com/office/drawing/2014/main" id="{8321DB66-0567-4644-9D50-67E5D72453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17</xdr:col>
      <xdr:colOff>665018</xdr:colOff>
      <xdr:row>3</xdr:row>
      <xdr:rowOff>12370</xdr:rowOff>
    </xdr:from>
    <xdr:ext cx="259353" cy="371387"/>
    <xdr:pic>
      <xdr:nvPicPr>
        <xdr:cNvPr id="25" name="Picture 24" descr="Image result for gender pictogram&quot;">
          <a:extLst>
            <a:ext uri="{FF2B5EF4-FFF2-40B4-BE49-F238E27FC236}">
              <a16:creationId xmlns:a16="http://schemas.microsoft.com/office/drawing/2014/main" id="{20490776-F0A1-4C01-8692-0357DD0F49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067818" y="583870"/>
          <a:ext cx="259353" cy="3713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20743</xdr:colOff>
      <xdr:row>3</xdr:row>
      <xdr:rowOff>35142</xdr:rowOff>
    </xdr:to>
    <xdr:pic>
      <xdr:nvPicPr>
        <xdr:cNvPr id="2" name="Picture 1">
          <a:extLst>
            <a:ext uri="{FF2B5EF4-FFF2-40B4-BE49-F238E27FC236}">
              <a16:creationId xmlns:a16="http://schemas.microsoft.com/office/drawing/2014/main" id="{34C9796A-24B9-4F30-8152-B1D0710A6307}"/>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0673" cy="583780"/>
        </a:xfrm>
        <a:prstGeom prst="rect">
          <a:avLst/>
        </a:prstGeom>
      </xdr:spPr>
    </xdr:pic>
    <xdr:clientData/>
  </xdr:twoCellAnchor>
  <xdr:twoCellAnchor editAs="oneCell">
    <xdr:from>
      <xdr:col>9</xdr:col>
      <xdr:colOff>76200</xdr:colOff>
      <xdr:row>3</xdr:row>
      <xdr:rowOff>87085</xdr:rowOff>
    </xdr:from>
    <xdr:to>
      <xdr:col>9</xdr:col>
      <xdr:colOff>332378</xdr:colOff>
      <xdr:row>3</xdr:row>
      <xdr:rowOff>458472</xdr:rowOff>
    </xdr:to>
    <xdr:pic>
      <xdr:nvPicPr>
        <xdr:cNvPr id="3" name="Picture 2" descr="Image result for gender pictogram&quot;">
          <a:extLst>
            <a:ext uri="{FF2B5EF4-FFF2-40B4-BE49-F238E27FC236}">
              <a16:creationId xmlns:a16="http://schemas.microsoft.com/office/drawing/2014/main" id="{F72E8B51-5A97-44E0-A94C-EDADBB24C6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31240" y="635725"/>
          <a:ext cx="261258" cy="37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582024</xdr:colOff>
      <xdr:row>3</xdr:row>
      <xdr:rowOff>478246</xdr:rowOff>
    </xdr:to>
    <xdr:pic>
      <xdr:nvPicPr>
        <xdr:cNvPr id="4" name="Picture 3" descr="Image result for disability pictogram&quot;">
          <a:extLst>
            <a:ext uri="{FF2B5EF4-FFF2-40B4-BE49-F238E27FC236}">
              <a16:creationId xmlns:a16="http://schemas.microsoft.com/office/drawing/2014/main" id="{D65DC636-1278-47A3-834E-5D13C0FB4A31}"/>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6950146" y="581298"/>
          <a:ext cx="489858" cy="43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7E0D7C8B-EB4D-4D6E-BAB3-2843260C386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27709428" y="624839"/>
          <a:ext cx="524885"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249437</xdr:colOff>
      <xdr:row>3</xdr:row>
      <xdr:rowOff>478246</xdr:rowOff>
    </xdr:to>
    <xdr:pic>
      <xdr:nvPicPr>
        <xdr:cNvPr id="6" name="Picture 5" descr="Image result for ethicity pictogram&quot;">
          <a:extLst>
            <a:ext uri="{FF2B5EF4-FFF2-40B4-BE49-F238E27FC236}">
              <a16:creationId xmlns:a16="http://schemas.microsoft.com/office/drawing/2014/main" id="{A10F9C81-737E-468F-8CC0-62C73E59136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4578854" y="559526"/>
          <a:ext cx="783563"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165645</xdr:colOff>
      <xdr:row>3</xdr:row>
      <xdr:rowOff>478246</xdr:rowOff>
    </xdr:to>
    <xdr:pic>
      <xdr:nvPicPr>
        <xdr:cNvPr id="7" name="Picture 6" descr="Image result for age pictogram&quot;">
          <a:extLst>
            <a:ext uri="{FF2B5EF4-FFF2-40B4-BE49-F238E27FC236}">
              <a16:creationId xmlns:a16="http://schemas.microsoft.com/office/drawing/2014/main" id="{A2EB1FDB-1C94-4637-ABF1-3D58A9C3DFA8}"/>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0246340" y="592183"/>
          <a:ext cx="1379765"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16933</xdr:colOff>
      <xdr:row>3</xdr:row>
      <xdr:rowOff>35142</xdr:rowOff>
    </xdr:to>
    <xdr:pic>
      <xdr:nvPicPr>
        <xdr:cNvPr id="2" name="Picture 1">
          <a:extLst>
            <a:ext uri="{FF2B5EF4-FFF2-40B4-BE49-F238E27FC236}">
              <a16:creationId xmlns:a16="http://schemas.microsoft.com/office/drawing/2014/main" id="{BFADE697-A265-4F2B-AB0D-4B25FB1871CD}"/>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0673" cy="583780"/>
        </a:xfrm>
        <a:prstGeom prst="rect">
          <a:avLst/>
        </a:prstGeom>
      </xdr:spPr>
    </xdr:pic>
    <xdr:clientData/>
  </xdr:twoCellAnchor>
  <xdr:twoCellAnchor editAs="oneCell">
    <xdr:from>
      <xdr:col>9</xdr:col>
      <xdr:colOff>76200</xdr:colOff>
      <xdr:row>3</xdr:row>
      <xdr:rowOff>87085</xdr:rowOff>
    </xdr:from>
    <xdr:to>
      <xdr:col>9</xdr:col>
      <xdr:colOff>322853</xdr:colOff>
      <xdr:row>3</xdr:row>
      <xdr:rowOff>458472</xdr:rowOff>
    </xdr:to>
    <xdr:pic>
      <xdr:nvPicPr>
        <xdr:cNvPr id="3" name="Picture 2" descr="Image result for gender pictogram&quot;">
          <a:extLst>
            <a:ext uri="{FF2B5EF4-FFF2-40B4-BE49-F238E27FC236}">
              <a16:creationId xmlns:a16="http://schemas.microsoft.com/office/drawing/2014/main" id="{46D418ED-69AC-42DD-8059-8AF4AE1523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31240" y="635725"/>
          <a:ext cx="261258" cy="37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591549</xdr:colOff>
      <xdr:row>3</xdr:row>
      <xdr:rowOff>474436</xdr:rowOff>
    </xdr:to>
    <xdr:pic>
      <xdr:nvPicPr>
        <xdr:cNvPr id="4" name="Picture 3" descr="Image result for disability pictogram&quot;">
          <a:extLst>
            <a:ext uri="{FF2B5EF4-FFF2-40B4-BE49-F238E27FC236}">
              <a16:creationId xmlns:a16="http://schemas.microsoft.com/office/drawing/2014/main" id="{750E8412-A983-4411-A80A-7E68C1F4F25D}"/>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6950146" y="581298"/>
          <a:ext cx="489858" cy="43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9A3F112C-E7E1-4D13-8B37-C18B6F671D0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27709428" y="624839"/>
          <a:ext cx="524885"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245627</xdr:colOff>
      <xdr:row>3</xdr:row>
      <xdr:rowOff>474436</xdr:rowOff>
    </xdr:to>
    <xdr:pic>
      <xdr:nvPicPr>
        <xdr:cNvPr id="6" name="Picture 5" descr="Image result for ethicity pictogram&quot;">
          <a:extLst>
            <a:ext uri="{FF2B5EF4-FFF2-40B4-BE49-F238E27FC236}">
              <a16:creationId xmlns:a16="http://schemas.microsoft.com/office/drawing/2014/main" id="{49ACBFAA-8F82-4435-B1CA-727D4E01492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4578854" y="559526"/>
          <a:ext cx="783563"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169455</xdr:colOff>
      <xdr:row>3</xdr:row>
      <xdr:rowOff>474436</xdr:rowOff>
    </xdr:to>
    <xdr:pic>
      <xdr:nvPicPr>
        <xdr:cNvPr id="7" name="Picture 6" descr="Image result for age pictogram&quot;">
          <a:extLst>
            <a:ext uri="{FF2B5EF4-FFF2-40B4-BE49-F238E27FC236}">
              <a16:creationId xmlns:a16="http://schemas.microsoft.com/office/drawing/2014/main" id="{C6C3E0BE-ABA2-432E-BA72-8BC40F373528}"/>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0246340" y="592183"/>
          <a:ext cx="1379765"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20743</xdr:colOff>
      <xdr:row>3</xdr:row>
      <xdr:rowOff>35142</xdr:rowOff>
    </xdr:to>
    <xdr:pic>
      <xdr:nvPicPr>
        <xdr:cNvPr id="2" name="Picture 1">
          <a:extLst>
            <a:ext uri="{FF2B5EF4-FFF2-40B4-BE49-F238E27FC236}">
              <a16:creationId xmlns:a16="http://schemas.microsoft.com/office/drawing/2014/main" id="{7E6577E7-185F-4482-B270-2A8F9C3DF1A1}"/>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0673" cy="583780"/>
        </a:xfrm>
        <a:prstGeom prst="rect">
          <a:avLst/>
        </a:prstGeom>
      </xdr:spPr>
    </xdr:pic>
    <xdr:clientData/>
  </xdr:twoCellAnchor>
  <xdr:twoCellAnchor editAs="oneCell">
    <xdr:from>
      <xdr:col>9</xdr:col>
      <xdr:colOff>76200</xdr:colOff>
      <xdr:row>3</xdr:row>
      <xdr:rowOff>87085</xdr:rowOff>
    </xdr:from>
    <xdr:to>
      <xdr:col>9</xdr:col>
      <xdr:colOff>326663</xdr:colOff>
      <xdr:row>3</xdr:row>
      <xdr:rowOff>458472</xdr:rowOff>
    </xdr:to>
    <xdr:pic>
      <xdr:nvPicPr>
        <xdr:cNvPr id="3" name="Picture 2" descr="Image result for gender pictogram&quot;">
          <a:extLst>
            <a:ext uri="{FF2B5EF4-FFF2-40B4-BE49-F238E27FC236}">
              <a16:creationId xmlns:a16="http://schemas.microsoft.com/office/drawing/2014/main" id="{D2B627A1-AEBD-4EF1-9BB3-A25DD7143F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31240" y="635725"/>
          <a:ext cx="261258" cy="37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587739</xdr:colOff>
      <xdr:row>3</xdr:row>
      <xdr:rowOff>478246</xdr:rowOff>
    </xdr:to>
    <xdr:pic>
      <xdr:nvPicPr>
        <xdr:cNvPr id="4" name="Picture 3" descr="Image result for disability pictogram&quot;">
          <a:extLst>
            <a:ext uri="{FF2B5EF4-FFF2-40B4-BE49-F238E27FC236}">
              <a16:creationId xmlns:a16="http://schemas.microsoft.com/office/drawing/2014/main" id="{5306C32E-EFF2-4BA5-96B0-BE050E2D615D}"/>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6950146" y="581298"/>
          <a:ext cx="489858" cy="43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A933A9CD-27E1-4A62-A315-BE76ABD2FEB7}"/>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27709428" y="624839"/>
          <a:ext cx="524885"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249437</xdr:colOff>
      <xdr:row>3</xdr:row>
      <xdr:rowOff>478246</xdr:rowOff>
    </xdr:to>
    <xdr:pic>
      <xdr:nvPicPr>
        <xdr:cNvPr id="6" name="Picture 5" descr="Image result for ethicity pictogram&quot;">
          <a:extLst>
            <a:ext uri="{FF2B5EF4-FFF2-40B4-BE49-F238E27FC236}">
              <a16:creationId xmlns:a16="http://schemas.microsoft.com/office/drawing/2014/main" id="{9428D9F8-B918-4B10-8D13-A47B7EF60F8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4578854" y="559526"/>
          <a:ext cx="783563"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173265</xdr:colOff>
      <xdr:row>3</xdr:row>
      <xdr:rowOff>478246</xdr:rowOff>
    </xdr:to>
    <xdr:pic>
      <xdr:nvPicPr>
        <xdr:cNvPr id="7" name="Picture 6" descr="Image result for age pictogram&quot;">
          <a:extLst>
            <a:ext uri="{FF2B5EF4-FFF2-40B4-BE49-F238E27FC236}">
              <a16:creationId xmlns:a16="http://schemas.microsoft.com/office/drawing/2014/main" id="{01664771-E39B-455E-AEEB-D3523F3369FD}"/>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0246340" y="592183"/>
          <a:ext cx="1379765"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16933</xdr:colOff>
      <xdr:row>3</xdr:row>
      <xdr:rowOff>35142</xdr:rowOff>
    </xdr:to>
    <xdr:pic>
      <xdr:nvPicPr>
        <xdr:cNvPr id="2" name="Picture 1">
          <a:extLst>
            <a:ext uri="{FF2B5EF4-FFF2-40B4-BE49-F238E27FC236}">
              <a16:creationId xmlns:a16="http://schemas.microsoft.com/office/drawing/2014/main" id="{CD76DF6D-E107-41B9-8019-D664F422C384}"/>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0673" cy="583780"/>
        </a:xfrm>
        <a:prstGeom prst="rect">
          <a:avLst/>
        </a:prstGeom>
      </xdr:spPr>
    </xdr:pic>
    <xdr:clientData/>
  </xdr:twoCellAnchor>
  <xdr:twoCellAnchor editAs="oneCell">
    <xdr:from>
      <xdr:col>9</xdr:col>
      <xdr:colOff>76200</xdr:colOff>
      <xdr:row>3</xdr:row>
      <xdr:rowOff>87085</xdr:rowOff>
    </xdr:from>
    <xdr:to>
      <xdr:col>9</xdr:col>
      <xdr:colOff>322853</xdr:colOff>
      <xdr:row>3</xdr:row>
      <xdr:rowOff>458472</xdr:rowOff>
    </xdr:to>
    <xdr:pic>
      <xdr:nvPicPr>
        <xdr:cNvPr id="3" name="Picture 2" descr="Image result for gender pictogram&quot;">
          <a:extLst>
            <a:ext uri="{FF2B5EF4-FFF2-40B4-BE49-F238E27FC236}">
              <a16:creationId xmlns:a16="http://schemas.microsoft.com/office/drawing/2014/main" id="{1708ED85-5E5D-41C8-A051-A878A067DA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31240" y="635725"/>
          <a:ext cx="261258" cy="37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591549</xdr:colOff>
      <xdr:row>3</xdr:row>
      <xdr:rowOff>472531</xdr:rowOff>
    </xdr:to>
    <xdr:pic>
      <xdr:nvPicPr>
        <xdr:cNvPr id="4" name="Picture 3" descr="Image result for disability pictogram&quot;">
          <a:extLst>
            <a:ext uri="{FF2B5EF4-FFF2-40B4-BE49-F238E27FC236}">
              <a16:creationId xmlns:a16="http://schemas.microsoft.com/office/drawing/2014/main" id="{8775E8BC-BDEB-4A92-BC74-7E4D67DC15F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6950146" y="581298"/>
          <a:ext cx="489858" cy="43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292A5B5F-EADA-4A77-864F-D7AF54D8D79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27709428" y="624839"/>
          <a:ext cx="524885"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251342</xdr:colOff>
      <xdr:row>3</xdr:row>
      <xdr:rowOff>472531</xdr:rowOff>
    </xdr:to>
    <xdr:pic>
      <xdr:nvPicPr>
        <xdr:cNvPr id="6" name="Picture 5" descr="Image result for ethicity pictogram&quot;">
          <a:extLst>
            <a:ext uri="{FF2B5EF4-FFF2-40B4-BE49-F238E27FC236}">
              <a16:creationId xmlns:a16="http://schemas.microsoft.com/office/drawing/2014/main" id="{615AC23B-F068-4E1E-AB39-768A32F2B4E2}"/>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4578854" y="559526"/>
          <a:ext cx="783563"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172630</xdr:colOff>
      <xdr:row>3</xdr:row>
      <xdr:rowOff>472531</xdr:rowOff>
    </xdr:to>
    <xdr:pic>
      <xdr:nvPicPr>
        <xdr:cNvPr id="7" name="Picture 6" descr="Image result for age pictogram&quot;">
          <a:extLst>
            <a:ext uri="{FF2B5EF4-FFF2-40B4-BE49-F238E27FC236}">
              <a16:creationId xmlns:a16="http://schemas.microsoft.com/office/drawing/2014/main" id="{62B4BB87-861F-4570-992A-786FB7EB7B9C}"/>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0246340" y="592183"/>
          <a:ext cx="1379765"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16933</xdr:colOff>
      <xdr:row>3</xdr:row>
      <xdr:rowOff>35142</xdr:rowOff>
    </xdr:to>
    <xdr:pic>
      <xdr:nvPicPr>
        <xdr:cNvPr id="2" name="Picture 1">
          <a:extLst>
            <a:ext uri="{FF2B5EF4-FFF2-40B4-BE49-F238E27FC236}">
              <a16:creationId xmlns:a16="http://schemas.microsoft.com/office/drawing/2014/main" id="{322B1D31-2CE4-475E-9DA3-00DEEE0CE908}"/>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0673" cy="583780"/>
        </a:xfrm>
        <a:prstGeom prst="rect">
          <a:avLst/>
        </a:prstGeom>
      </xdr:spPr>
    </xdr:pic>
    <xdr:clientData/>
  </xdr:twoCellAnchor>
  <xdr:twoCellAnchor editAs="oneCell">
    <xdr:from>
      <xdr:col>9</xdr:col>
      <xdr:colOff>76200</xdr:colOff>
      <xdr:row>3</xdr:row>
      <xdr:rowOff>87085</xdr:rowOff>
    </xdr:from>
    <xdr:to>
      <xdr:col>9</xdr:col>
      <xdr:colOff>322853</xdr:colOff>
      <xdr:row>3</xdr:row>
      <xdr:rowOff>458472</xdr:rowOff>
    </xdr:to>
    <xdr:pic>
      <xdr:nvPicPr>
        <xdr:cNvPr id="3" name="Picture 2" descr="Image result for gender pictogram&quot;">
          <a:extLst>
            <a:ext uri="{FF2B5EF4-FFF2-40B4-BE49-F238E27FC236}">
              <a16:creationId xmlns:a16="http://schemas.microsoft.com/office/drawing/2014/main" id="{8C9EF687-C87A-4119-A3FC-476E7794C0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31240" y="635725"/>
          <a:ext cx="261258" cy="37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591549</xdr:colOff>
      <xdr:row>3</xdr:row>
      <xdr:rowOff>474436</xdr:rowOff>
    </xdr:to>
    <xdr:pic>
      <xdr:nvPicPr>
        <xdr:cNvPr id="4" name="Picture 3" descr="Image result for disability pictogram&quot;">
          <a:extLst>
            <a:ext uri="{FF2B5EF4-FFF2-40B4-BE49-F238E27FC236}">
              <a16:creationId xmlns:a16="http://schemas.microsoft.com/office/drawing/2014/main" id="{60D57B4F-DDDF-434C-B8C6-0B66EB8191CD}"/>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6950146" y="581298"/>
          <a:ext cx="489858" cy="43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E38C6820-2956-456E-BD91-83796610433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27709428" y="624839"/>
          <a:ext cx="524885"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245627</xdr:colOff>
      <xdr:row>3</xdr:row>
      <xdr:rowOff>474436</xdr:rowOff>
    </xdr:to>
    <xdr:pic>
      <xdr:nvPicPr>
        <xdr:cNvPr id="6" name="Picture 5" descr="Image result for ethicity pictogram&quot;">
          <a:extLst>
            <a:ext uri="{FF2B5EF4-FFF2-40B4-BE49-F238E27FC236}">
              <a16:creationId xmlns:a16="http://schemas.microsoft.com/office/drawing/2014/main" id="{BDBBED14-3E53-4623-86BE-4D12B43207DC}"/>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4578854" y="559526"/>
          <a:ext cx="783563"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169455</xdr:colOff>
      <xdr:row>3</xdr:row>
      <xdr:rowOff>474436</xdr:rowOff>
    </xdr:to>
    <xdr:pic>
      <xdr:nvPicPr>
        <xdr:cNvPr id="7" name="Picture 6" descr="Image result for age pictogram&quot;">
          <a:extLst>
            <a:ext uri="{FF2B5EF4-FFF2-40B4-BE49-F238E27FC236}">
              <a16:creationId xmlns:a16="http://schemas.microsoft.com/office/drawing/2014/main" id="{4517E335-659F-47A6-A0B7-A3C7DC7249B8}"/>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0246340" y="592183"/>
          <a:ext cx="1379765"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20743</xdr:colOff>
      <xdr:row>3</xdr:row>
      <xdr:rowOff>35142</xdr:rowOff>
    </xdr:to>
    <xdr:pic>
      <xdr:nvPicPr>
        <xdr:cNvPr id="2" name="Picture 1">
          <a:extLst>
            <a:ext uri="{FF2B5EF4-FFF2-40B4-BE49-F238E27FC236}">
              <a16:creationId xmlns:a16="http://schemas.microsoft.com/office/drawing/2014/main" id="{42465A2A-FA54-48C1-A41E-B5CB9AD59776}"/>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0673" cy="583780"/>
        </a:xfrm>
        <a:prstGeom prst="rect">
          <a:avLst/>
        </a:prstGeom>
      </xdr:spPr>
    </xdr:pic>
    <xdr:clientData/>
  </xdr:twoCellAnchor>
  <xdr:twoCellAnchor editAs="oneCell">
    <xdr:from>
      <xdr:col>9</xdr:col>
      <xdr:colOff>76200</xdr:colOff>
      <xdr:row>3</xdr:row>
      <xdr:rowOff>87085</xdr:rowOff>
    </xdr:from>
    <xdr:to>
      <xdr:col>9</xdr:col>
      <xdr:colOff>335553</xdr:colOff>
      <xdr:row>3</xdr:row>
      <xdr:rowOff>458472</xdr:rowOff>
    </xdr:to>
    <xdr:pic>
      <xdr:nvPicPr>
        <xdr:cNvPr id="3" name="Picture 2" descr="Image result for gender pictogram&quot;">
          <a:extLst>
            <a:ext uri="{FF2B5EF4-FFF2-40B4-BE49-F238E27FC236}">
              <a16:creationId xmlns:a16="http://schemas.microsoft.com/office/drawing/2014/main" id="{19705DD6-AA56-421C-B461-0DA691BC70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31240" y="635725"/>
          <a:ext cx="261258" cy="37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578849</xdr:colOff>
      <xdr:row>3</xdr:row>
      <xdr:rowOff>469991</xdr:rowOff>
    </xdr:to>
    <xdr:pic>
      <xdr:nvPicPr>
        <xdr:cNvPr id="4" name="Picture 3" descr="Image result for disability pictogram&quot;">
          <a:extLst>
            <a:ext uri="{FF2B5EF4-FFF2-40B4-BE49-F238E27FC236}">
              <a16:creationId xmlns:a16="http://schemas.microsoft.com/office/drawing/2014/main" id="{948044D2-3021-41C7-8580-57B9DAB7FBF5}"/>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6950146" y="581298"/>
          <a:ext cx="489858" cy="43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CE40B441-0776-4C5D-9FE8-D60E6B9715C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27709428" y="624839"/>
          <a:ext cx="524885"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241182</xdr:colOff>
      <xdr:row>3</xdr:row>
      <xdr:rowOff>469991</xdr:rowOff>
    </xdr:to>
    <xdr:pic>
      <xdr:nvPicPr>
        <xdr:cNvPr id="6" name="Picture 5" descr="Image result for ethicity pictogram&quot;">
          <a:extLst>
            <a:ext uri="{FF2B5EF4-FFF2-40B4-BE49-F238E27FC236}">
              <a16:creationId xmlns:a16="http://schemas.microsoft.com/office/drawing/2014/main" id="{384F0AC2-5957-40AD-9004-BE7113B843D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4578854" y="559526"/>
          <a:ext cx="783563"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162470</xdr:colOff>
      <xdr:row>3</xdr:row>
      <xdr:rowOff>469991</xdr:rowOff>
    </xdr:to>
    <xdr:pic>
      <xdr:nvPicPr>
        <xdr:cNvPr id="7" name="Picture 6" descr="Image result for age pictogram&quot;">
          <a:extLst>
            <a:ext uri="{FF2B5EF4-FFF2-40B4-BE49-F238E27FC236}">
              <a16:creationId xmlns:a16="http://schemas.microsoft.com/office/drawing/2014/main" id="{B0C78646-16C5-4A6C-86A5-15C92335EFE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0246340" y="592183"/>
          <a:ext cx="1379765"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20743</xdr:colOff>
      <xdr:row>3</xdr:row>
      <xdr:rowOff>35142</xdr:rowOff>
    </xdr:to>
    <xdr:pic>
      <xdr:nvPicPr>
        <xdr:cNvPr id="2" name="Picture 1">
          <a:extLst>
            <a:ext uri="{FF2B5EF4-FFF2-40B4-BE49-F238E27FC236}">
              <a16:creationId xmlns:a16="http://schemas.microsoft.com/office/drawing/2014/main" id="{CB495BBD-75E6-494C-A8DB-1772188E8644}"/>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4483" cy="578065"/>
        </a:xfrm>
        <a:prstGeom prst="rect">
          <a:avLst/>
        </a:prstGeom>
      </xdr:spPr>
    </xdr:pic>
    <xdr:clientData/>
  </xdr:twoCellAnchor>
  <xdr:twoCellAnchor editAs="oneCell">
    <xdr:from>
      <xdr:col>9</xdr:col>
      <xdr:colOff>76200</xdr:colOff>
      <xdr:row>3</xdr:row>
      <xdr:rowOff>87085</xdr:rowOff>
    </xdr:from>
    <xdr:to>
      <xdr:col>9</xdr:col>
      <xdr:colOff>332378</xdr:colOff>
      <xdr:row>3</xdr:row>
      <xdr:rowOff>458472</xdr:rowOff>
    </xdr:to>
    <xdr:pic>
      <xdr:nvPicPr>
        <xdr:cNvPr id="3" name="Picture 2" descr="Image result for gender pictogram&quot;">
          <a:extLst>
            <a:ext uri="{FF2B5EF4-FFF2-40B4-BE49-F238E27FC236}">
              <a16:creationId xmlns:a16="http://schemas.microsoft.com/office/drawing/2014/main" id="{E281340E-6C09-4F45-8BB8-AD7B654F0C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30625" y="631915"/>
          <a:ext cx="258083" cy="369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582024</xdr:colOff>
      <xdr:row>3</xdr:row>
      <xdr:rowOff>478246</xdr:rowOff>
    </xdr:to>
    <xdr:pic>
      <xdr:nvPicPr>
        <xdr:cNvPr id="4" name="Picture 3" descr="Image result for disability pictogram&quot;">
          <a:extLst>
            <a:ext uri="{FF2B5EF4-FFF2-40B4-BE49-F238E27FC236}">
              <a16:creationId xmlns:a16="http://schemas.microsoft.com/office/drawing/2014/main" id="{DB2461F6-EF0C-4752-9180-E44990FF707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9643816" y="573678"/>
          <a:ext cx="491128" cy="4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F84A5BD6-2A77-4CB1-AA2B-4EED6A96A24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30406908" y="619124"/>
          <a:ext cx="522980"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249437</xdr:colOff>
      <xdr:row>3</xdr:row>
      <xdr:rowOff>478246</xdr:rowOff>
    </xdr:to>
    <xdr:pic>
      <xdr:nvPicPr>
        <xdr:cNvPr id="6" name="Picture 5" descr="Image result for ethicity pictogram&quot;">
          <a:extLst>
            <a:ext uri="{FF2B5EF4-FFF2-40B4-BE49-F238E27FC236}">
              <a16:creationId xmlns:a16="http://schemas.microsoft.com/office/drawing/2014/main" id="{C70D976C-990E-422E-A183-5A1EA1F82BE6}"/>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7276334" y="555716"/>
          <a:ext cx="791818" cy="461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165645</xdr:colOff>
      <xdr:row>3</xdr:row>
      <xdr:rowOff>478246</xdr:rowOff>
    </xdr:to>
    <xdr:pic>
      <xdr:nvPicPr>
        <xdr:cNvPr id="7" name="Picture 6" descr="Image result for age pictogram&quot;">
          <a:extLst>
            <a:ext uri="{FF2B5EF4-FFF2-40B4-BE49-F238E27FC236}">
              <a16:creationId xmlns:a16="http://schemas.microsoft.com/office/drawing/2014/main" id="{1B8F5C9E-2F08-4302-9607-8DFAC496C69B}"/>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2945725" y="588373"/>
          <a:ext cx="1382940" cy="428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20743</xdr:colOff>
      <xdr:row>3</xdr:row>
      <xdr:rowOff>35142</xdr:rowOff>
    </xdr:to>
    <xdr:pic>
      <xdr:nvPicPr>
        <xdr:cNvPr id="2" name="Picture 1">
          <a:extLst>
            <a:ext uri="{FF2B5EF4-FFF2-40B4-BE49-F238E27FC236}">
              <a16:creationId xmlns:a16="http://schemas.microsoft.com/office/drawing/2014/main" id="{B92D2008-7494-4F89-AA66-871775826FCC}"/>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4483" cy="578065"/>
        </a:xfrm>
        <a:prstGeom prst="rect">
          <a:avLst/>
        </a:prstGeom>
      </xdr:spPr>
    </xdr:pic>
    <xdr:clientData/>
  </xdr:twoCellAnchor>
  <xdr:twoCellAnchor editAs="oneCell">
    <xdr:from>
      <xdr:col>9</xdr:col>
      <xdr:colOff>76200</xdr:colOff>
      <xdr:row>3</xdr:row>
      <xdr:rowOff>87085</xdr:rowOff>
    </xdr:from>
    <xdr:to>
      <xdr:col>9</xdr:col>
      <xdr:colOff>332378</xdr:colOff>
      <xdr:row>3</xdr:row>
      <xdr:rowOff>458472</xdr:rowOff>
    </xdr:to>
    <xdr:pic>
      <xdr:nvPicPr>
        <xdr:cNvPr id="3" name="Picture 2" descr="Image result for gender pictogram&quot;">
          <a:extLst>
            <a:ext uri="{FF2B5EF4-FFF2-40B4-BE49-F238E27FC236}">
              <a16:creationId xmlns:a16="http://schemas.microsoft.com/office/drawing/2014/main" id="{D69598AD-DF09-49A7-BEDD-3ADD9003E6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06875" y="631915"/>
          <a:ext cx="258083" cy="369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582024</xdr:colOff>
      <xdr:row>3</xdr:row>
      <xdr:rowOff>478246</xdr:rowOff>
    </xdr:to>
    <xdr:pic>
      <xdr:nvPicPr>
        <xdr:cNvPr id="4" name="Picture 3" descr="Image result for disability pictogram&quot;">
          <a:extLst>
            <a:ext uri="{FF2B5EF4-FFF2-40B4-BE49-F238E27FC236}">
              <a16:creationId xmlns:a16="http://schemas.microsoft.com/office/drawing/2014/main" id="{FC1D0C08-4A34-41A1-ACC1-D15F7E96C54C}"/>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20120066" y="573678"/>
          <a:ext cx="491128" cy="4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C57D2B97-2D16-4804-91F9-34B010A8C2F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30883158" y="619124"/>
          <a:ext cx="522980"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249437</xdr:colOff>
      <xdr:row>3</xdr:row>
      <xdr:rowOff>478246</xdr:rowOff>
    </xdr:to>
    <xdr:pic>
      <xdr:nvPicPr>
        <xdr:cNvPr id="6" name="Picture 5" descr="Image result for ethicity pictogram&quot;">
          <a:extLst>
            <a:ext uri="{FF2B5EF4-FFF2-40B4-BE49-F238E27FC236}">
              <a16:creationId xmlns:a16="http://schemas.microsoft.com/office/drawing/2014/main" id="{AA30D78F-8293-43FD-B0DB-B570704E201D}"/>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7752584" y="555716"/>
          <a:ext cx="791818" cy="461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165645</xdr:colOff>
      <xdr:row>3</xdr:row>
      <xdr:rowOff>478246</xdr:rowOff>
    </xdr:to>
    <xdr:pic>
      <xdr:nvPicPr>
        <xdr:cNvPr id="7" name="Picture 6" descr="Image result for age pictogram&quot;">
          <a:extLst>
            <a:ext uri="{FF2B5EF4-FFF2-40B4-BE49-F238E27FC236}">
              <a16:creationId xmlns:a16="http://schemas.microsoft.com/office/drawing/2014/main" id="{22A4B382-456D-483A-B65E-18FD4D86C31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3421975" y="588373"/>
          <a:ext cx="1382940" cy="428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20743</xdr:colOff>
      <xdr:row>3</xdr:row>
      <xdr:rowOff>35142</xdr:rowOff>
    </xdr:to>
    <xdr:pic>
      <xdr:nvPicPr>
        <xdr:cNvPr id="2" name="Picture 1">
          <a:extLst>
            <a:ext uri="{FF2B5EF4-FFF2-40B4-BE49-F238E27FC236}">
              <a16:creationId xmlns:a16="http://schemas.microsoft.com/office/drawing/2014/main" id="{085E4C39-A48F-4373-9565-0E1418307358}"/>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4483" cy="578065"/>
        </a:xfrm>
        <a:prstGeom prst="rect">
          <a:avLst/>
        </a:prstGeom>
      </xdr:spPr>
    </xdr:pic>
    <xdr:clientData/>
  </xdr:twoCellAnchor>
  <xdr:twoCellAnchor editAs="oneCell">
    <xdr:from>
      <xdr:col>9</xdr:col>
      <xdr:colOff>76200</xdr:colOff>
      <xdr:row>3</xdr:row>
      <xdr:rowOff>87085</xdr:rowOff>
    </xdr:from>
    <xdr:to>
      <xdr:col>9</xdr:col>
      <xdr:colOff>332378</xdr:colOff>
      <xdr:row>3</xdr:row>
      <xdr:rowOff>458472</xdr:rowOff>
    </xdr:to>
    <xdr:pic>
      <xdr:nvPicPr>
        <xdr:cNvPr id="3" name="Picture 2" descr="Image result for gender pictogram&quot;">
          <a:extLst>
            <a:ext uri="{FF2B5EF4-FFF2-40B4-BE49-F238E27FC236}">
              <a16:creationId xmlns:a16="http://schemas.microsoft.com/office/drawing/2014/main" id="{E288CFD8-39D4-4D4C-A8FA-4CF5D108EC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30625" y="631915"/>
          <a:ext cx="258083" cy="369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582024</xdr:colOff>
      <xdr:row>3</xdr:row>
      <xdr:rowOff>478246</xdr:rowOff>
    </xdr:to>
    <xdr:pic>
      <xdr:nvPicPr>
        <xdr:cNvPr id="4" name="Picture 3" descr="Image result for disability pictogram&quot;">
          <a:extLst>
            <a:ext uri="{FF2B5EF4-FFF2-40B4-BE49-F238E27FC236}">
              <a16:creationId xmlns:a16="http://schemas.microsoft.com/office/drawing/2014/main" id="{3D4E570C-7DD7-4047-A8D4-C650796234C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9643816" y="573678"/>
          <a:ext cx="491128" cy="4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D94A75E6-1C9C-4E24-8C2B-3DECFE065814}"/>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30406908" y="619124"/>
          <a:ext cx="522980"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249437</xdr:colOff>
      <xdr:row>3</xdr:row>
      <xdr:rowOff>478246</xdr:rowOff>
    </xdr:to>
    <xdr:pic>
      <xdr:nvPicPr>
        <xdr:cNvPr id="6" name="Picture 5" descr="Image result for ethicity pictogram&quot;">
          <a:extLst>
            <a:ext uri="{FF2B5EF4-FFF2-40B4-BE49-F238E27FC236}">
              <a16:creationId xmlns:a16="http://schemas.microsoft.com/office/drawing/2014/main" id="{DD49DC29-E701-4DFC-B5DC-2E539CF4589F}"/>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7276334" y="555716"/>
          <a:ext cx="791818" cy="461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165645</xdr:colOff>
      <xdr:row>3</xdr:row>
      <xdr:rowOff>478246</xdr:rowOff>
    </xdr:to>
    <xdr:pic>
      <xdr:nvPicPr>
        <xdr:cNvPr id="7" name="Picture 6" descr="Image result for age pictogram&quot;">
          <a:extLst>
            <a:ext uri="{FF2B5EF4-FFF2-40B4-BE49-F238E27FC236}">
              <a16:creationId xmlns:a16="http://schemas.microsoft.com/office/drawing/2014/main" id="{E25A669A-4F5B-4264-A7B8-6960E827800E}"/>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2945725" y="588373"/>
          <a:ext cx="1382940" cy="428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16933</xdr:colOff>
      <xdr:row>3</xdr:row>
      <xdr:rowOff>35142</xdr:rowOff>
    </xdr:to>
    <xdr:pic>
      <xdr:nvPicPr>
        <xdr:cNvPr id="2" name="Picture 1">
          <a:extLst>
            <a:ext uri="{FF2B5EF4-FFF2-40B4-BE49-F238E27FC236}">
              <a16:creationId xmlns:a16="http://schemas.microsoft.com/office/drawing/2014/main" id="{21AF6C64-20CE-4865-824E-DC44C51673C0}"/>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8293" cy="578065"/>
        </a:xfrm>
        <a:prstGeom prst="rect">
          <a:avLst/>
        </a:prstGeom>
      </xdr:spPr>
    </xdr:pic>
    <xdr:clientData/>
  </xdr:twoCellAnchor>
  <xdr:twoCellAnchor editAs="oneCell">
    <xdr:from>
      <xdr:col>9</xdr:col>
      <xdr:colOff>76200</xdr:colOff>
      <xdr:row>3</xdr:row>
      <xdr:rowOff>87085</xdr:rowOff>
    </xdr:from>
    <xdr:to>
      <xdr:col>9</xdr:col>
      <xdr:colOff>330473</xdr:colOff>
      <xdr:row>3</xdr:row>
      <xdr:rowOff>458472</xdr:rowOff>
    </xdr:to>
    <xdr:pic>
      <xdr:nvPicPr>
        <xdr:cNvPr id="3" name="Picture 2" descr="Image result for gender pictogram&quot;">
          <a:extLst>
            <a:ext uri="{FF2B5EF4-FFF2-40B4-BE49-F238E27FC236}">
              <a16:creationId xmlns:a16="http://schemas.microsoft.com/office/drawing/2014/main" id="{97385E7A-AEBC-4BD5-BB31-AFC2B6CB3E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30625" y="631915"/>
          <a:ext cx="256178" cy="369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583929</xdr:colOff>
      <xdr:row>3</xdr:row>
      <xdr:rowOff>472531</xdr:rowOff>
    </xdr:to>
    <xdr:pic>
      <xdr:nvPicPr>
        <xdr:cNvPr id="4" name="Picture 3" descr="Image result for disability pictogram&quot;">
          <a:extLst>
            <a:ext uri="{FF2B5EF4-FFF2-40B4-BE49-F238E27FC236}">
              <a16:creationId xmlns:a16="http://schemas.microsoft.com/office/drawing/2014/main" id="{6B8F1AAE-0431-466E-B930-E99E52800BD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19643816" y="573678"/>
          <a:ext cx="493033" cy="44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ED8D8067-004D-4024-85C7-0F46C0B42646}"/>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30406908" y="619124"/>
          <a:ext cx="522980"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251342</xdr:colOff>
      <xdr:row>3</xdr:row>
      <xdr:rowOff>472531</xdr:rowOff>
    </xdr:to>
    <xdr:pic>
      <xdr:nvPicPr>
        <xdr:cNvPr id="6" name="Picture 5" descr="Image result for ethicity pictogram&quot;">
          <a:extLst>
            <a:ext uri="{FF2B5EF4-FFF2-40B4-BE49-F238E27FC236}">
              <a16:creationId xmlns:a16="http://schemas.microsoft.com/office/drawing/2014/main" id="{5441823D-1B41-467E-9B86-7D4A3A6E8EDB}"/>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7276334" y="555716"/>
          <a:ext cx="793723"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172630</xdr:colOff>
      <xdr:row>3</xdr:row>
      <xdr:rowOff>472531</xdr:rowOff>
    </xdr:to>
    <xdr:pic>
      <xdr:nvPicPr>
        <xdr:cNvPr id="7" name="Picture 6" descr="Image result for age pictogram&quot;">
          <a:extLst>
            <a:ext uri="{FF2B5EF4-FFF2-40B4-BE49-F238E27FC236}">
              <a16:creationId xmlns:a16="http://schemas.microsoft.com/office/drawing/2014/main" id="{5A6E7A04-6135-4688-8DE2-4E7AD69E0208}"/>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2945725" y="588373"/>
          <a:ext cx="1388020" cy="430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20743</xdr:colOff>
      <xdr:row>3</xdr:row>
      <xdr:rowOff>35142</xdr:rowOff>
    </xdr:to>
    <xdr:pic>
      <xdr:nvPicPr>
        <xdr:cNvPr id="2" name="Picture 1">
          <a:extLst>
            <a:ext uri="{FF2B5EF4-FFF2-40B4-BE49-F238E27FC236}">
              <a16:creationId xmlns:a16="http://schemas.microsoft.com/office/drawing/2014/main" id="{60C0481D-7A7F-4583-BE6F-A0F912F3A6C6}"/>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4483" cy="578065"/>
        </a:xfrm>
        <a:prstGeom prst="rect">
          <a:avLst/>
        </a:prstGeom>
      </xdr:spPr>
    </xdr:pic>
    <xdr:clientData/>
  </xdr:twoCellAnchor>
  <xdr:twoCellAnchor editAs="oneCell">
    <xdr:from>
      <xdr:col>9</xdr:col>
      <xdr:colOff>76200</xdr:colOff>
      <xdr:row>3</xdr:row>
      <xdr:rowOff>87085</xdr:rowOff>
    </xdr:from>
    <xdr:to>
      <xdr:col>9</xdr:col>
      <xdr:colOff>332378</xdr:colOff>
      <xdr:row>3</xdr:row>
      <xdr:rowOff>458472</xdr:rowOff>
    </xdr:to>
    <xdr:pic>
      <xdr:nvPicPr>
        <xdr:cNvPr id="3" name="Picture 2" descr="Image result for gender pictogram&quot;">
          <a:extLst>
            <a:ext uri="{FF2B5EF4-FFF2-40B4-BE49-F238E27FC236}">
              <a16:creationId xmlns:a16="http://schemas.microsoft.com/office/drawing/2014/main" id="{34A9E78D-EC7E-4E58-9F7D-1DE3E166B7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40225" y="631915"/>
          <a:ext cx="258083" cy="369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582024</xdr:colOff>
      <xdr:row>3</xdr:row>
      <xdr:rowOff>478246</xdr:rowOff>
    </xdr:to>
    <xdr:pic>
      <xdr:nvPicPr>
        <xdr:cNvPr id="4" name="Picture 3" descr="Image result for disability pictogram&quot;">
          <a:extLst>
            <a:ext uri="{FF2B5EF4-FFF2-40B4-BE49-F238E27FC236}">
              <a16:creationId xmlns:a16="http://schemas.microsoft.com/office/drawing/2014/main" id="{D1904E5A-990F-41C9-96A6-D60C93C263F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20253416" y="573678"/>
          <a:ext cx="491128" cy="4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C504B57C-A6A8-4147-B467-7E8FBE748778}"/>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31016508" y="619124"/>
          <a:ext cx="522980"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249437</xdr:colOff>
      <xdr:row>3</xdr:row>
      <xdr:rowOff>478246</xdr:rowOff>
    </xdr:to>
    <xdr:pic>
      <xdr:nvPicPr>
        <xdr:cNvPr id="6" name="Picture 5" descr="Image result for ethicity pictogram&quot;">
          <a:extLst>
            <a:ext uri="{FF2B5EF4-FFF2-40B4-BE49-F238E27FC236}">
              <a16:creationId xmlns:a16="http://schemas.microsoft.com/office/drawing/2014/main" id="{51AF557A-583A-4F1A-9B15-DC851B4A7592}"/>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7885934" y="555716"/>
          <a:ext cx="791818" cy="461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165645</xdr:colOff>
      <xdr:row>3</xdr:row>
      <xdr:rowOff>478246</xdr:rowOff>
    </xdr:to>
    <xdr:pic>
      <xdr:nvPicPr>
        <xdr:cNvPr id="7" name="Picture 6" descr="Image result for age pictogram&quot;">
          <a:extLst>
            <a:ext uri="{FF2B5EF4-FFF2-40B4-BE49-F238E27FC236}">
              <a16:creationId xmlns:a16="http://schemas.microsoft.com/office/drawing/2014/main" id="{D87C7056-0BAE-4E60-B763-FD1248014F8A}"/>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3555325" y="588373"/>
          <a:ext cx="1382940" cy="428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16933</xdr:colOff>
      <xdr:row>3</xdr:row>
      <xdr:rowOff>35142</xdr:rowOff>
    </xdr:to>
    <xdr:pic>
      <xdr:nvPicPr>
        <xdr:cNvPr id="2" name="Picture 1">
          <a:extLst>
            <a:ext uri="{FF2B5EF4-FFF2-40B4-BE49-F238E27FC236}">
              <a16:creationId xmlns:a16="http://schemas.microsoft.com/office/drawing/2014/main" id="{046490AB-3734-49D2-9961-4CE68827783F}"/>
            </a:ext>
          </a:extLst>
        </xdr:cNvPr>
        <xdr:cNvPicPr>
          <a:picLocks noChangeAspect="1"/>
        </xdr:cNvPicPr>
      </xdr:nvPicPr>
      <xdr:blipFill rotWithShape="1">
        <a:blip xmlns:r="http://schemas.openxmlformats.org/officeDocument/2006/relationships" r:embed="rId1"/>
        <a:srcRect l="20318" t="24987" r="16851" b="54098"/>
        <a:stretch/>
      </xdr:blipFill>
      <xdr:spPr>
        <a:xfrm>
          <a:off x="0" y="2"/>
          <a:ext cx="3278293" cy="578065"/>
        </a:xfrm>
        <a:prstGeom prst="rect">
          <a:avLst/>
        </a:prstGeom>
      </xdr:spPr>
    </xdr:pic>
    <xdr:clientData/>
  </xdr:twoCellAnchor>
  <xdr:twoCellAnchor editAs="oneCell">
    <xdr:from>
      <xdr:col>9</xdr:col>
      <xdr:colOff>76200</xdr:colOff>
      <xdr:row>3</xdr:row>
      <xdr:rowOff>87085</xdr:rowOff>
    </xdr:from>
    <xdr:to>
      <xdr:col>9</xdr:col>
      <xdr:colOff>333648</xdr:colOff>
      <xdr:row>3</xdr:row>
      <xdr:rowOff>458472</xdr:rowOff>
    </xdr:to>
    <xdr:pic>
      <xdr:nvPicPr>
        <xdr:cNvPr id="3" name="Picture 2" descr="Image result for gender pictogram&quot;">
          <a:extLst>
            <a:ext uri="{FF2B5EF4-FFF2-40B4-BE49-F238E27FC236}">
              <a16:creationId xmlns:a16="http://schemas.microsoft.com/office/drawing/2014/main" id="{AE6CEE63-73D2-4B20-9D03-80F63677EF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45050" y="631915"/>
          <a:ext cx="259353" cy="369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87086</xdr:colOff>
      <xdr:row>3</xdr:row>
      <xdr:rowOff>32658</xdr:rowOff>
    </xdr:from>
    <xdr:to>
      <xdr:col>14</xdr:col>
      <xdr:colOff>580754</xdr:colOff>
      <xdr:row>3</xdr:row>
      <xdr:rowOff>473801</xdr:rowOff>
    </xdr:to>
    <xdr:pic>
      <xdr:nvPicPr>
        <xdr:cNvPr id="4" name="Picture 3" descr="Image result for disability pictogram&quot;">
          <a:extLst>
            <a:ext uri="{FF2B5EF4-FFF2-40B4-BE49-F238E27FC236}">
              <a16:creationId xmlns:a16="http://schemas.microsoft.com/office/drawing/2014/main" id="{71A6896F-B66C-47D5-9203-FA199F6E32C7}"/>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348" t="15610" r="15704" b="27625"/>
        <a:stretch/>
      </xdr:blipFill>
      <xdr:spPr bwMode="auto">
        <a:xfrm>
          <a:off x="20758241" y="573678"/>
          <a:ext cx="489858" cy="439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10728</xdr:colOff>
      <xdr:row>3</xdr:row>
      <xdr:rowOff>76199</xdr:rowOff>
    </xdr:from>
    <xdr:to>
      <xdr:col>30</xdr:col>
      <xdr:colOff>535613</xdr:colOff>
      <xdr:row>3</xdr:row>
      <xdr:rowOff>457200</xdr:rowOff>
    </xdr:to>
    <xdr:pic>
      <xdr:nvPicPr>
        <xdr:cNvPr id="5" name="Picture 4" descr="Image result for religion pictogram&quot;">
          <a:extLst>
            <a:ext uri="{FF2B5EF4-FFF2-40B4-BE49-F238E27FC236}">
              <a16:creationId xmlns:a16="http://schemas.microsoft.com/office/drawing/2014/main" id="{92589975-8C0F-44B2-B6F5-D0D9CE8661C7}"/>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5329"/>
        <a:stretch/>
      </xdr:blipFill>
      <xdr:spPr bwMode="auto">
        <a:xfrm>
          <a:off x="31521333" y="619124"/>
          <a:ext cx="522980"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65314</xdr:colOff>
      <xdr:row>3</xdr:row>
      <xdr:rowOff>10886</xdr:rowOff>
    </xdr:from>
    <xdr:to>
      <xdr:col>26</xdr:col>
      <xdr:colOff>244992</xdr:colOff>
      <xdr:row>3</xdr:row>
      <xdr:rowOff>473801</xdr:rowOff>
    </xdr:to>
    <xdr:pic>
      <xdr:nvPicPr>
        <xdr:cNvPr id="6" name="Picture 5" descr="Image result for ethicity pictogram&quot;">
          <a:extLst>
            <a:ext uri="{FF2B5EF4-FFF2-40B4-BE49-F238E27FC236}">
              <a16:creationId xmlns:a16="http://schemas.microsoft.com/office/drawing/2014/main" id="{F7F1581E-6BB9-4476-8906-093F89A78D7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4"/>
        <a:stretch/>
      </xdr:blipFill>
      <xdr:spPr bwMode="auto">
        <a:xfrm>
          <a:off x="28390759" y="555716"/>
          <a:ext cx="787373"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xdr:row>
      <xdr:rowOff>43543</xdr:rowOff>
    </xdr:from>
    <xdr:to>
      <xdr:col>20</xdr:col>
      <xdr:colOff>164375</xdr:colOff>
      <xdr:row>3</xdr:row>
      <xdr:rowOff>473801</xdr:rowOff>
    </xdr:to>
    <xdr:pic>
      <xdr:nvPicPr>
        <xdr:cNvPr id="7" name="Picture 6" descr="Image result for age pictogram&quot;">
          <a:extLst>
            <a:ext uri="{FF2B5EF4-FFF2-40B4-BE49-F238E27FC236}">
              <a16:creationId xmlns:a16="http://schemas.microsoft.com/office/drawing/2014/main" id="{F192A268-C5D9-4DA7-A80E-A9CEF6419556}"/>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756" b="67516"/>
        <a:stretch/>
      </xdr:blipFill>
      <xdr:spPr bwMode="auto">
        <a:xfrm>
          <a:off x="24060150" y="588373"/>
          <a:ext cx="1381670"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Filip M" id="{AAC9B5FD-4ECB-48F0-A0E1-345B8195858D}" userId="470d4996ef45656d"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lip M" refreshedDate="43835.540427893517" createdVersion="6" refreshedVersion="6" minRefreshableVersion="3" recordCount="97" xr:uid="{5FC63827-EFF3-4BC9-A6B9-E8FF14B7FD37}">
  <cacheSource type="worksheet">
    <worksheetSource name="table"/>
  </cacheSource>
  <cacheFields count="45">
    <cacheField name="Timestamp" numFmtId="164">
      <sharedItems containsSemiMixedTypes="0" containsNonDate="0" containsDate="1" containsString="0" minDate="2019-11-05T23:47:03" maxDate="2019-12-16T07:36:45"/>
    </cacheField>
    <cacheField name="Date today " numFmtId="14">
      <sharedItems containsSemiMixedTypes="0" containsNonDate="0" containsDate="1" containsString="0" minDate="1988-02-28T00:00:00" maxDate="2019-12-16T00:00:00"/>
    </cacheField>
    <cacheField name="role" numFmtId="0">
      <sharedItems count="5">
        <s v="Facilitator"/>
        <s v="Participant"/>
        <s v="manager of MURAL in Greece_Hellenic Platform for Development"/>
        <s v="Mostly particpant, but I also facilitated the Creative Reflection workshop together with another participant-facilitator."/>
        <s v="Stakeholder"/>
      </sharedItems>
    </cacheField>
    <cacheField name="gender" numFmtId="0">
      <sharedItems/>
    </cacheField>
    <cacheField name="age" numFmtId="0">
      <sharedItems/>
    </cacheField>
    <cacheField name="country" numFmtId="0">
      <sharedItems/>
    </cacheField>
    <cacheField name="minority" numFmtId="0">
      <sharedItems/>
    </cacheField>
    <cacheField name="disability" numFmtId="0">
      <sharedItems/>
    </cacheField>
    <cacheField name="activities" numFmtId="0">
      <sharedItems/>
    </cacheField>
    <cacheField name="Facilitators’ Workshop" numFmtId="165">
      <sharedItems containsMixedTypes="1" containsNumber="1" containsInteger="1" minValue="1" maxValue="10"/>
    </cacheField>
    <cacheField name="Local Workshop" numFmtId="165">
      <sharedItems containsMixedTypes="1" containsNumber="1" containsInteger="1" minValue="2" maxValue="10"/>
    </cacheField>
    <cacheField name="Other local Activities" numFmtId="165">
      <sharedItems containsMixedTypes="1" containsNumber="1" containsInteger="1" minValue="2" maxValue="10"/>
    </cacheField>
    <cacheField name="Social action" numFmtId="165">
      <sharedItems containsMixedTypes="1" containsNumber="1" containsInteger="1" minValue="2" maxValue="10"/>
    </cacheField>
    <cacheField name="International Study Visit  Overall" numFmtId="165">
      <sharedItems containsMixedTypes="1" containsNumber="1" minValue="1" maxValue="10"/>
    </cacheField>
    <cacheField name="International Study Visit in Portugal" numFmtId="0">
      <sharedItems containsMixedTypes="1" containsNumber="1" containsInteger="1" minValue="1" maxValue="10"/>
    </cacheField>
    <cacheField name="International Study Visit in Greece" numFmtId="0">
      <sharedItems containsMixedTypes="1" containsNumber="1" containsInteger="1" minValue="1" maxValue="10"/>
    </cacheField>
    <cacheField name="International Study Visit in Poland" numFmtId="0">
      <sharedItems containsMixedTypes="1" containsNumber="1" containsInteger="1" minValue="1" maxValue="10"/>
    </cacheField>
    <cacheField name="International Study Visit in Netherlands" numFmtId="0">
      <sharedItems containsMixedTypes="1" containsNumber="1" containsInteger="1" minValue="1" maxValue="10"/>
    </cacheField>
    <cacheField name="International study visit in UK" numFmtId="0">
      <sharedItems containsMixedTypes="1" containsNumber="1" containsInteger="1" minValue="1" maxValue="10"/>
    </cacheField>
    <cacheField name="International study visit in Germany" numFmtId="0">
      <sharedItems containsMixedTypes="1" containsNumber="1" containsInteger="1" minValue="1" maxValue="10"/>
    </cacheField>
    <cacheField name="International Networking Event in Poland" numFmtId="0">
      <sharedItems containsMixedTypes="1" containsNumber="1" containsInteger="1" minValue="1" maxValue="10"/>
    </cacheField>
    <cacheField name="Closing event" numFmtId="0">
      <sharedItems containsMixedTypes="1" containsNumber="1" containsInteger="1" minValue="1" maxValue="10"/>
    </cacheField>
    <cacheField name="Completed learning journal" numFmtId="0">
      <sharedItems/>
    </cacheField>
    <cacheField name="How useful is a learning journal " numFmtId="0">
      <sharedItems containsBlank="1"/>
    </cacheField>
    <cacheField name="1 Understanding and appreciating diversity" numFmtId="0">
      <sharedItems containsString="0" containsBlank="1" containsNumber="1" containsInteger="1" minValue="2" maxValue="10"/>
    </cacheField>
    <cacheField name="2 Learning new skills and tools I can use to promote inclusion or tackle discrimination" numFmtId="0">
      <sharedItems containsSemiMixedTypes="0" containsString="0" containsNumber="1" containsInteger="1" minValue="1" maxValue="10"/>
    </cacheField>
    <cacheField name="Objective 1 Overall Achievement" numFmtId="0">
      <sharedItems containsSemiMixedTypes="0" containsString="0" containsNumber="1" minValue="2" maxValue="10"/>
    </cacheField>
    <cacheField name="3 Carrying out social actions" numFmtId="0">
      <sharedItems containsString="0" containsBlank="1" containsNumber="1" containsInteger="1" minValue="1" maxValue="10"/>
    </cacheField>
    <cacheField name="4 Communicating and advocacy for inclusion and countering discrimination" numFmtId="0">
      <sharedItems containsString="0" containsBlank="1" containsNumber="1" containsInteger="1" minValue="2" maxValue="10"/>
    </cacheField>
    <cacheField name="Objective 2 Overall Achievement" numFmtId="0">
      <sharedItems containsSemiMixedTypes="0" containsString="0" containsNumber="1" minValue="1.6666666666666667" maxValue="10"/>
    </cacheField>
    <cacheField name="5 Feeling empowered and supported" numFmtId="0">
      <sharedItems containsString="0" containsBlank="1" containsNumber="1" containsInteger="1" minValue="1" maxValue="10"/>
    </cacheField>
    <cacheField name="6 Participating actively in international events" numFmtId="0">
      <sharedItems containsString="0" containsBlank="1" containsNumber="1" containsInteger="1" minValue="1" maxValue="10"/>
    </cacheField>
    <cacheField name="7 Feeling motivated and inspired to do more in the future" numFmtId="0">
      <sharedItems containsString="0" containsBlank="1" containsNumber="1" containsInteger="1" minValue="2" maxValue="10"/>
    </cacheField>
    <cacheField name="Objective 3 Overall Achievement" numFmtId="1">
      <sharedItems containsSemiMixedTypes="0" containsString="0" containsNumber="1" minValue="1" maxValue="10"/>
    </cacheField>
    <cacheField name="What is the most important piece of learning for you in the MURAL Project?" numFmtId="0">
      <sharedItems containsBlank="1" longText="1"/>
    </cacheField>
    <cacheField name="Column1" numFmtId="0">
      <sharedItems containsBlank="1"/>
    </cacheField>
    <cacheField name="Achieve learning needs  " numFmtId="0">
      <sharedItems/>
    </cacheField>
    <cacheField name="Part of social actions in your community? " numFmtId="0">
      <sharedItems/>
    </cacheField>
    <cacheField name="Rating Social Actions" numFmtId="0">
      <sharedItems containsBlank="1"/>
    </cacheField>
    <cacheField name="Developed relationships in community?" numFmtId="0">
      <sharedItems/>
    </cacheField>
    <cacheField name="If yes, please tell us what you have done? " numFmtId="0">
      <sharedItems longText="1"/>
    </cacheField>
    <cacheField name="Rating of community development" numFmtId="0">
      <sharedItems/>
    </cacheField>
    <cacheField name="Any comment/message/lesson learned" numFmtId="0">
      <sharedItems containsBlank="1" longText="1"/>
    </cacheField>
    <cacheField name="Sentiment analysis" numFmtId="0">
      <sharedItems containsBlank="1"/>
    </cacheField>
    <cacheField name="Probablility"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lip M" refreshedDate="43835.540428356479" createdVersion="6" refreshedVersion="6" minRefreshableVersion="3" recordCount="97" xr:uid="{B3880CF8-B259-47D4-875F-674749B770E1}">
  <cacheSource type="worksheet">
    <worksheetSource name="table"/>
  </cacheSource>
  <cacheFields count="45">
    <cacheField name="Timestamp" numFmtId="164">
      <sharedItems containsSemiMixedTypes="0" containsNonDate="0" containsDate="1" containsString="0" minDate="2019-11-05T23:47:03" maxDate="2019-12-16T07:36:45"/>
    </cacheField>
    <cacheField name="Date today " numFmtId="14">
      <sharedItems containsSemiMixedTypes="0" containsNonDate="0" containsDate="1" containsString="0" minDate="1988-02-28T00:00:00" maxDate="2019-12-16T00:00:00"/>
    </cacheField>
    <cacheField name="role" numFmtId="0">
      <sharedItems/>
    </cacheField>
    <cacheField name="gender" numFmtId="0">
      <sharedItems/>
    </cacheField>
    <cacheField name="age" numFmtId="0">
      <sharedItems/>
    </cacheField>
    <cacheField name="country" numFmtId="0">
      <sharedItems/>
    </cacheField>
    <cacheField name="minority" numFmtId="0">
      <sharedItems/>
    </cacheField>
    <cacheField name="disability" numFmtId="0">
      <sharedItems/>
    </cacheField>
    <cacheField name="activities" numFmtId="0">
      <sharedItems/>
    </cacheField>
    <cacheField name="Facilitators’ Workshop" numFmtId="165">
      <sharedItems containsMixedTypes="1" containsNumber="1" containsInteger="1" minValue="1" maxValue="10"/>
    </cacheField>
    <cacheField name="Local Workshop" numFmtId="165">
      <sharedItems containsMixedTypes="1" containsNumber="1" containsInteger="1" minValue="2" maxValue="10"/>
    </cacheField>
    <cacheField name="Other local Activities" numFmtId="165">
      <sharedItems containsMixedTypes="1" containsNumber="1" containsInteger="1" minValue="2" maxValue="10"/>
    </cacheField>
    <cacheField name="Social action" numFmtId="165">
      <sharedItems containsMixedTypes="1" containsNumber="1" containsInteger="1" minValue="2" maxValue="10"/>
    </cacheField>
    <cacheField name="International Study Visit  Overall" numFmtId="165">
      <sharedItems containsMixedTypes="1" containsNumber="1" minValue="1" maxValue="10"/>
    </cacheField>
    <cacheField name="International Study Visit in Portugal" numFmtId="0">
      <sharedItems containsMixedTypes="1" containsNumber="1" containsInteger="1" minValue="1" maxValue="10"/>
    </cacheField>
    <cacheField name="International Study Visit in Greece" numFmtId="0">
      <sharedItems containsMixedTypes="1" containsNumber="1" containsInteger="1" minValue="1" maxValue="10"/>
    </cacheField>
    <cacheField name="International Study Visit in Poland" numFmtId="0">
      <sharedItems containsMixedTypes="1" containsNumber="1" containsInteger="1" minValue="1" maxValue="10"/>
    </cacheField>
    <cacheField name="International Study Visit in Netherlands" numFmtId="0">
      <sharedItems containsMixedTypes="1" containsNumber="1" containsInteger="1" minValue="1" maxValue="10"/>
    </cacheField>
    <cacheField name="International study visit in UK" numFmtId="0">
      <sharedItems containsMixedTypes="1" containsNumber="1" containsInteger="1" minValue="1" maxValue="10"/>
    </cacheField>
    <cacheField name="International study visit in Germany" numFmtId="0">
      <sharedItems containsMixedTypes="1" containsNumber="1" containsInteger="1" minValue="1" maxValue="10"/>
    </cacheField>
    <cacheField name="International Networking Event in Poland" numFmtId="0">
      <sharedItems containsMixedTypes="1" containsNumber="1" containsInteger="1" minValue="1" maxValue="10"/>
    </cacheField>
    <cacheField name="Closing event" numFmtId="0">
      <sharedItems containsMixedTypes="1" containsNumber="1" containsInteger="1" minValue="1" maxValue="10"/>
    </cacheField>
    <cacheField name="Completed learning journal" numFmtId="0">
      <sharedItems/>
    </cacheField>
    <cacheField name="How useful is a learning journal " numFmtId="0">
      <sharedItems containsBlank="1"/>
    </cacheField>
    <cacheField name="1 Understanding and appreciating diversity" numFmtId="0">
      <sharedItems containsString="0" containsBlank="1" containsNumber="1" containsInteger="1" minValue="2" maxValue="10"/>
    </cacheField>
    <cacheField name="2 Learning new skills and tools I can use to promote inclusion or tackle discrimination" numFmtId="0">
      <sharedItems containsSemiMixedTypes="0" containsString="0" containsNumber="1" containsInteger="1" minValue="1" maxValue="10"/>
    </cacheField>
    <cacheField name="Objective 1 Overall Achievement" numFmtId="0">
      <sharedItems containsSemiMixedTypes="0" containsString="0" containsNumber="1" minValue="2" maxValue="10"/>
    </cacheField>
    <cacheField name="3 Carrying out social actions" numFmtId="0">
      <sharedItems containsString="0" containsBlank="1" containsNumber="1" containsInteger="1" minValue="1" maxValue="10"/>
    </cacheField>
    <cacheField name="4 Communicating and advocacy for inclusion and countering discrimination" numFmtId="0">
      <sharedItems containsString="0" containsBlank="1" containsNumber="1" containsInteger="1" minValue="2" maxValue="10"/>
    </cacheField>
    <cacheField name="Objective 2 Overall Achievement" numFmtId="0">
      <sharedItems containsSemiMixedTypes="0" containsString="0" containsNumber="1" minValue="1.6666666666666667" maxValue="10"/>
    </cacheField>
    <cacheField name="5 Feeling empowered and supported" numFmtId="0">
      <sharedItems containsString="0" containsBlank="1" containsNumber="1" containsInteger="1" minValue="1" maxValue="10"/>
    </cacheField>
    <cacheField name="6 Participating actively in international events" numFmtId="0">
      <sharedItems containsString="0" containsBlank="1" containsNumber="1" containsInteger="1" minValue="1" maxValue="10"/>
    </cacheField>
    <cacheField name="7 Feeling motivated and inspired to do more in the future" numFmtId="0">
      <sharedItems containsString="0" containsBlank="1" containsNumber="1" containsInteger="1" minValue="2" maxValue="10"/>
    </cacheField>
    <cacheField name="Objective 3 Overall Achievement" numFmtId="1">
      <sharedItems containsSemiMixedTypes="0" containsString="0" containsNumber="1" minValue="1" maxValue="10"/>
    </cacheField>
    <cacheField name="What is the most important piece of learning for you in the MURAL Project?" numFmtId="0">
      <sharedItems containsBlank="1" longText="1"/>
    </cacheField>
    <cacheField name="Column1" numFmtId="0">
      <sharedItems containsBlank="1"/>
    </cacheField>
    <cacheField name="Achieve learning needs  " numFmtId="0">
      <sharedItems count="5">
        <s v="A lot"/>
        <s v="Quite a lot"/>
        <s v="Not sure"/>
        <s v="Not very much"/>
        <s v="Not at all"/>
      </sharedItems>
    </cacheField>
    <cacheField name="Part of social actions in your community? " numFmtId="0">
      <sharedItems/>
    </cacheField>
    <cacheField name="Rating Social Actions" numFmtId="0">
      <sharedItems containsBlank="1"/>
    </cacheField>
    <cacheField name="Developed relationships in community?" numFmtId="0">
      <sharedItems/>
    </cacheField>
    <cacheField name="If yes, please tell us what you have done? " numFmtId="0">
      <sharedItems longText="1"/>
    </cacheField>
    <cacheField name="Rating of community development" numFmtId="0">
      <sharedItems/>
    </cacheField>
    <cacheField name="Any comment/message/lesson learned" numFmtId="0">
      <sharedItems containsBlank="1" longText="1"/>
    </cacheField>
    <cacheField name="Sentiment analysis" numFmtId="0">
      <sharedItems containsBlank="1"/>
    </cacheField>
    <cacheField name="Probablility"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Filip M" refreshedDate="43954.768352662039" createdVersion="6" refreshedVersion="6" minRefreshableVersion="3" recordCount="97" xr:uid="{906B607C-FBF3-4326-ABFD-3B39D8044AAC}">
  <cacheSource type="worksheet">
    <worksheetSource name="table"/>
  </cacheSource>
  <cacheFields count="45">
    <cacheField name="Timestamp" numFmtId="164">
      <sharedItems containsSemiMixedTypes="0" containsNonDate="0" containsDate="1" containsString="0" minDate="2019-11-05T23:47:03" maxDate="2019-12-16T07:36:45"/>
    </cacheField>
    <cacheField name="Date today " numFmtId="14">
      <sharedItems containsSemiMixedTypes="0" containsNonDate="0" containsDate="1" containsString="0" minDate="1988-02-28T00:00:00" maxDate="2019-12-16T00:00:00"/>
    </cacheField>
    <cacheField name="role" numFmtId="0">
      <sharedItems count="5">
        <s v="Facilitator"/>
        <s v="Participant"/>
        <s v="manager of MURAL in Greece_Hellenic Platform for Development"/>
        <s v="Mostly particpant, but I also facilitated the Creative Reflection workshop together with another participant-facilitator."/>
        <s v="Stakeholder"/>
      </sharedItems>
    </cacheField>
    <cacheField name="gender" numFmtId="0">
      <sharedItems count="4">
        <s v="Female"/>
        <s v="Male"/>
        <s v="Non binary"/>
        <s v="Prefer not to specify"/>
      </sharedItems>
    </cacheField>
    <cacheField name="age" numFmtId="0">
      <sharedItems count="6">
        <s v="31-40"/>
        <s v="18-30"/>
        <s v="51-60"/>
        <s v="41-50"/>
        <s v="61-70"/>
        <s v="Prefer not to specify"/>
      </sharedItems>
    </cacheField>
    <cacheField name="country" numFmtId="0">
      <sharedItems count="6">
        <s v="The Netherlands"/>
        <s v="Germany"/>
        <s v="Portugal"/>
        <s v="Poland"/>
        <s v="Greece"/>
        <s v="UK"/>
      </sharedItems>
    </cacheField>
    <cacheField name="minority" numFmtId="0">
      <sharedItems/>
    </cacheField>
    <cacheField name="disability" numFmtId="0">
      <sharedItems/>
    </cacheField>
    <cacheField name="activities" numFmtId="0">
      <sharedItems/>
    </cacheField>
    <cacheField name="Facilitators’ Workshop" numFmtId="165">
      <sharedItems containsMixedTypes="1" containsNumber="1" containsInteger="1" minValue="1" maxValue="10"/>
    </cacheField>
    <cacheField name="Local Workshop" numFmtId="165">
      <sharedItems containsMixedTypes="1" containsNumber="1" containsInteger="1" minValue="2" maxValue="10"/>
    </cacheField>
    <cacheField name="Other local Activities" numFmtId="165">
      <sharedItems containsMixedTypes="1" containsNumber="1" containsInteger="1" minValue="2" maxValue="10"/>
    </cacheField>
    <cacheField name="Social action" numFmtId="165">
      <sharedItems containsMixedTypes="1" containsNumber="1" containsInteger="1" minValue="2" maxValue="10"/>
    </cacheField>
    <cacheField name="International Study Visit  Overall" numFmtId="165">
      <sharedItems containsMixedTypes="1" containsNumber="1" minValue="1" maxValue="10"/>
    </cacheField>
    <cacheField name="International Study Visit in Portugal" numFmtId="0">
      <sharedItems containsMixedTypes="1" containsNumber="1" containsInteger="1" minValue="1" maxValue="10"/>
    </cacheField>
    <cacheField name="International Study Visit in Greece" numFmtId="0">
      <sharedItems containsMixedTypes="1" containsNumber="1" containsInteger="1" minValue="1" maxValue="10"/>
    </cacheField>
    <cacheField name="International Study Visit in Poland" numFmtId="0">
      <sharedItems containsMixedTypes="1" containsNumber="1" containsInteger="1" minValue="1" maxValue="10"/>
    </cacheField>
    <cacheField name="International Study Visit in Netherlands" numFmtId="0">
      <sharedItems containsMixedTypes="1" containsNumber="1" containsInteger="1" minValue="1" maxValue="10"/>
    </cacheField>
    <cacheField name="International study visit in UK" numFmtId="0">
      <sharedItems containsMixedTypes="1" containsNumber="1" containsInteger="1" minValue="1" maxValue="10"/>
    </cacheField>
    <cacheField name="International study visit in Germany" numFmtId="0">
      <sharedItems containsMixedTypes="1" containsNumber="1" containsInteger="1" minValue="1" maxValue="10"/>
    </cacheField>
    <cacheField name="International Networking Event in Poland" numFmtId="0">
      <sharedItems containsMixedTypes="1" containsNumber="1" containsInteger="1" minValue="1" maxValue="10"/>
    </cacheField>
    <cacheField name="Closing event" numFmtId="0">
      <sharedItems containsMixedTypes="1" containsNumber="1" containsInteger="1" minValue="1" maxValue="10"/>
    </cacheField>
    <cacheField name="Completed learning journal" numFmtId="0">
      <sharedItems count="2">
        <s v="Yes"/>
        <s v="No"/>
      </sharedItems>
    </cacheField>
    <cacheField name="How useful is a learning journal " numFmtId="0">
      <sharedItems containsBlank="1" count="6">
        <s v="Very useful"/>
        <s v="Quite useful"/>
        <s v="Not at all useful"/>
        <s v="Not sure"/>
        <s v="Not very useful"/>
        <m/>
      </sharedItems>
    </cacheField>
    <cacheField name="1 Understanding and appreciating diversity" numFmtId="0">
      <sharedItems containsString="0" containsBlank="1" containsNumber="1" containsInteger="1" minValue="2" maxValue="10"/>
    </cacheField>
    <cacheField name="2 Learning new skills and tools I can use to promote inclusion or tackle discrimination" numFmtId="0">
      <sharedItems containsSemiMixedTypes="0" containsString="0" containsNumber="1" containsInteger="1" minValue="1" maxValue="10"/>
    </cacheField>
    <cacheField name="Objective 1 Overall Achievement" numFmtId="2">
      <sharedItems containsSemiMixedTypes="0" containsString="0" containsNumber="1" minValue="2" maxValue="10"/>
    </cacheField>
    <cacheField name="3 Carrying out social actions" numFmtId="0">
      <sharedItems containsString="0" containsBlank="1" containsNumber="1" containsInteger="1" minValue="1" maxValue="10"/>
    </cacheField>
    <cacheField name="4 Communicating and advocacy for inclusion and countering discrimination" numFmtId="0">
      <sharedItems containsString="0" containsBlank="1" containsNumber="1" containsInteger="1" minValue="2" maxValue="10"/>
    </cacheField>
    <cacheField name="Objective 2 Overall Achievement" numFmtId="2">
      <sharedItems containsSemiMixedTypes="0" containsString="0" containsNumber="1" minValue="1.6666666666666667" maxValue="10"/>
    </cacheField>
    <cacheField name="5 Feeling empowered and supported" numFmtId="0">
      <sharedItems containsString="0" containsBlank="1" containsNumber="1" containsInteger="1" minValue="1" maxValue="10"/>
    </cacheField>
    <cacheField name="6 Participating actively in international events" numFmtId="0">
      <sharedItems containsString="0" containsBlank="1" containsNumber="1" containsInteger="1" minValue="1" maxValue="10"/>
    </cacheField>
    <cacheField name="7 Feeling motivated and inspired to do more in the future" numFmtId="0">
      <sharedItems containsString="0" containsBlank="1" containsNumber="1" containsInteger="1" minValue="2" maxValue="10"/>
    </cacheField>
    <cacheField name="Objective 3 Overall Achievement" numFmtId="2">
      <sharedItems containsSemiMixedTypes="0" containsString="0" containsNumber="1" minValue="1" maxValue="10"/>
    </cacheField>
    <cacheField name="What is the most important piece of learning for you in the MURAL Project?" numFmtId="0">
      <sharedItems containsBlank="1" longText="1"/>
    </cacheField>
    <cacheField name="Column1" numFmtId="0">
      <sharedItems containsBlank="1"/>
    </cacheField>
    <cacheField name="Achieve learning needs  " numFmtId="0">
      <sharedItems/>
    </cacheField>
    <cacheField name="Part of social actions in your community? " numFmtId="0">
      <sharedItems count="2">
        <s v="No"/>
        <s v="Yes"/>
      </sharedItems>
    </cacheField>
    <cacheField name="Rating Social Actions" numFmtId="0">
      <sharedItems containsBlank="1" count="6">
        <s v="Quite a lot"/>
        <s v="A lot"/>
        <s v="Not sure"/>
        <s v="Not at all"/>
        <s v="Not very much"/>
        <m/>
      </sharedItems>
    </cacheField>
    <cacheField name="Developed relationships in community?" numFmtId="0">
      <sharedItems count="3">
        <s v="Yes"/>
        <s v="No"/>
        <s v="members of parliament"/>
      </sharedItems>
    </cacheField>
    <cacheField name="If yes, please tell us what you have done? " numFmtId="0">
      <sharedItems longText="1"/>
    </cacheField>
    <cacheField name="Rating of community development" numFmtId="0">
      <sharedItems count="4">
        <s v="Not sure"/>
        <s v="Quite a lot"/>
        <s v="A lot"/>
        <s v="Not very much"/>
      </sharedItems>
    </cacheField>
    <cacheField name="Any comment/message/lesson learned" numFmtId="0">
      <sharedItems containsBlank="1" longText="1"/>
    </cacheField>
    <cacheField name="Sentiment analysis" numFmtId="0">
      <sharedItems containsBlank="1" count="5">
        <s v="Negative"/>
        <s v=" "/>
        <s v="Positive"/>
        <s v="Neutral"/>
        <m/>
      </sharedItems>
    </cacheField>
    <cacheField name="Probablilit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d v="2019-11-05T23:47:03"/>
    <d v="2019-11-05T00:00:00"/>
    <x v="0"/>
    <s v="Female"/>
    <s v="31-40"/>
    <s v="The Netherlands"/>
    <s v="Yes"/>
    <s v="No"/>
    <s v="Facilitators’ Workshop, Local Workshop led by the facilitators, International Networking Event in Krakow"/>
    <n v="9"/>
    <n v="8"/>
    <n v="7"/>
    <n v="8"/>
    <n v="5.2"/>
    <n v="5"/>
    <n v="5"/>
    <n v="5"/>
    <n v="7"/>
    <s v="3, 5"/>
    <n v="4"/>
    <n v="7"/>
    <n v="7"/>
    <s v="Yes"/>
    <s v="Very useful"/>
    <n v="7"/>
    <n v="9"/>
    <n v="5"/>
    <n v="4"/>
    <n v="3"/>
    <n v="4.666666666666667"/>
    <n v="5"/>
    <n v="6"/>
    <n v="5"/>
    <n v="7.5"/>
    <s v=" "/>
    <s v="interactive exercise, context, activities"/>
    <s v="A lot"/>
    <s v="No"/>
    <s v="Quite a lot"/>
    <s v="Yes"/>
    <s v="Met new people wh participated in the local workshops"/>
    <s v="Not sure"/>
    <s v="I think MURAL has great energy and activities that have been very useful for me, but lacks balance. There's too much clapping and cheering and too little theoretical frameworks related to the realities of lived experiences. For people who were looking for fresh perspectives or expertise related to politically sensitive topics the program did not suffice."/>
    <s v="Negative"/>
    <s v="0.986"/>
  </r>
  <r>
    <d v="2019-11-06T03:18:45"/>
    <d v="2019-11-05T00:00:00"/>
    <x v="0"/>
    <s v="Female"/>
    <s v="18-30"/>
    <s v="Germany"/>
    <s v="No"/>
    <s v="No"/>
    <s v="Facilitators’ Workshop, Local Workshop led by the facilitators, International Study Visit, International Networking Event in Krakow"/>
    <n v="10"/>
    <n v="10"/>
    <s v="Not participated"/>
    <s v="Not participated"/>
    <n v="10"/>
    <s v="Not participated"/>
    <s v="Not participated"/>
    <s v="Not participated"/>
    <s v="Not participated"/>
    <s v="Not participated"/>
    <n v="10"/>
    <n v="8"/>
    <n v="10"/>
    <s v="Yes"/>
    <s v="Quite useful"/>
    <n v="7"/>
    <n v="10"/>
    <n v="7.5"/>
    <n v="10"/>
    <n v="8"/>
    <n v="10"/>
    <n v="10"/>
    <n v="10"/>
    <n v="10"/>
    <n v="10"/>
    <s v="The Power is in our stories. "/>
    <s v=" "/>
    <s v="A lot"/>
    <s v="Yes"/>
    <s v="A lot"/>
    <s v="Yes"/>
    <s v="Networking with local organisations"/>
    <s v="Quite a lot"/>
    <m/>
    <s v=" "/>
    <m/>
  </r>
  <r>
    <d v="2019-11-06T03:42:21"/>
    <d v="2019-11-05T00:00:00"/>
    <x v="1"/>
    <s v="Male"/>
    <s v="18-30"/>
    <s v="Germany"/>
    <s v="Yes"/>
    <s v="No"/>
    <s v="Local Workshop led by the facilitators, Social Activities, International Study Visit, International Networking Event in Krakow"/>
    <n v="7"/>
    <n v="7"/>
    <n v="7"/>
    <n v="7"/>
    <n v="7.333333333333333"/>
    <n v="9"/>
    <n v="7"/>
    <n v="9"/>
    <n v="7"/>
    <n v="7"/>
    <n v="5"/>
    <n v="9"/>
    <s v="Not participated"/>
    <s v="Yes"/>
    <s v="Quite useful"/>
    <n v="8"/>
    <n v="8"/>
    <n v="8"/>
    <n v="8"/>
    <n v="8"/>
    <n v="8"/>
    <n v="8"/>
    <n v="8"/>
    <n v="8"/>
    <n v="8"/>
    <m/>
    <s v="story, power"/>
    <s v="Quite a lot"/>
    <s v="Yes"/>
    <s v="Quite a lot"/>
    <s v="Yes"/>
    <s v="A neighbourhood initiative to bring intergenerational groups together "/>
    <s v="Not sure"/>
    <s v="There's strength not only in numbers, but also in diversity "/>
    <s v="Positive"/>
    <s v="0.952"/>
  </r>
  <r>
    <d v="2019-11-06T03:47:58"/>
    <d v="2019-11-05T00:00:00"/>
    <x v="1"/>
    <s v="Female"/>
    <s v="51-60"/>
    <s v="Germany"/>
    <s v="No"/>
    <s v="No"/>
    <s v="Local Workshop led by the facilitators, Social Activities, International Study Visit, International Networking Event in Krakow"/>
    <s v="Not participated"/>
    <n v="10"/>
    <s v="Not participated"/>
    <n v="8"/>
    <n v="7.666666666666667"/>
    <n v="10"/>
    <s v="Not participated"/>
    <s v="Not participated"/>
    <s v="Not participated"/>
    <n v="6"/>
    <n v="7"/>
    <n v="10"/>
    <s v="Not participated"/>
    <s v="Yes"/>
    <s v="Quite useful"/>
    <m/>
    <n v="9"/>
    <n v="9"/>
    <n v="8"/>
    <n v="9"/>
    <n v="9"/>
    <n v="9"/>
    <n v="10"/>
    <n v="10"/>
    <n v="9.5"/>
    <s v="The network I built"/>
    <s v="network"/>
    <s v="Quite a lot"/>
    <s v="Yes"/>
    <s v="Quite a lot"/>
    <s v="No"/>
    <s v="I haven’t done it"/>
    <s v="Quite a lot"/>
    <m/>
    <s v=" "/>
    <m/>
  </r>
  <r>
    <d v="2019-11-06T03:59:03"/>
    <d v="2019-11-05T00:00:00"/>
    <x v="1"/>
    <s v="Male"/>
    <s v="31-40"/>
    <s v="Germany"/>
    <s v="No"/>
    <s v="No"/>
    <s v="Local Workshop led by the facilitators, Social Activities, International Study Visit, International Networking Event in Krakow"/>
    <s v="Not participated"/>
    <n v="10"/>
    <s v="Not participated"/>
    <n v="10"/>
    <n v="10"/>
    <s v="Not participated"/>
    <s v="Not participated"/>
    <n v="10"/>
    <s v="Not participated"/>
    <s v="Not participated"/>
    <n v="10"/>
    <n v="10"/>
    <s v="Not participated"/>
    <s v="Yes"/>
    <s v="Very useful"/>
    <n v="10"/>
    <n v="10"/>
    <n v="10"/>
    <n v="10"/>
    <n v="10"/>
    <n v="10"/>
    <n v="10"/>
    <n v="10"/>
    <n v="10"/>
    <n v="10"/>
    <s v="Empowerment to impact my local Community "/>
    <s v="local community, empowerment"/>
    <s v="A lot"/>
    <s v="Yes"/>
    <s v="A lot"/>
    <s v="Yes"/>
    <s v="Showcase of &quot;start with a friend&quot; and advertise this organisation as something useful for other countries. Exchanged contacts and made lots of new friends."/>
    <s v="Quite a lot"/>
    <s v="Equal Rights does Not mean equal opportunities."/>
    <s v="Neutral"/>
    <s v="0.701"/>
  </r>
  <r>
    <d v="2019-11-06T04:13:31"/>
    <d v="2019-11-05T00:00:00"/>
    <x v="1"/>
    <s v="Female"/>
    <s v="41-50"/>
    <s v="Germany"/>
    <s v="No"/>
    <s v="No"/>
    <s v="Local Workshop led by the facilitators, Social Activities, International Study Visit, International Networking Event in Krakow"/>
    <s v="Not participated"/>
    <n v="10"/>
    <n v="10"/>
    <n v="10"/>
    <n v="10"/>
    <n v="10"/>
    <s v="Not participated"/>
    <s v="Not participated"/>
    <s v="Not participated"/>
    <s v="Not participated"/>
    <n v="10"/>
    <n v="10"/>
    <s v="Not participated"/>
    <s v="Yes"/>
    <s v="Quite useful"/>
    <n v="10"/>
    <n v="10"/>
    <n v="10"/>
    <n v="10"/>
    <n v="10"/>
    <n v="10"/>
    <n v="10"/>
    <n v="10"/>
    <n v="10"/>
    <n v="10"/>
    <s v="Be brave, just do it! We are sooo many People with visions of a better togetherness! That ist empowering and inspiring! "/>
    <s v="sooo many people, better togetherness, vision"/>
    <s v="A lot"/>
    <s v="Yes"/>
    <s v="A lot"/>
    <s v="Yes"/>
    <s v="We talked, connectet and inspired each other"/>
    <s v="A lot"/>
    <s v="Thank you gor everything, Mural was ohne of the best things i did in my life !"/>
    <s v="Positive"/>
    <s v="0.989"/>
  </r>
  <r>
    <d v="2019-11-06T05:00:27"/>
    <d v="2019-06-11T00:00:00"/>
    <x v="1"/>
    <s v="Female"/>
    <s v="18-30"/>
    <s v="The Netherlands"/>
    <s v="Yes"/>
    <s v="No"/>
    <s v="Local Workshop led by the facilitators, International Study Visit, International Networking Event in Krakow"/>
    <n v="10"/>
    <n v="10"/>
    <n v="10"/>
    <n v="10"/>
    <n v="9.1666666666666661"/>
    <n v="9"/>
    <n v="9"/>
    <n v="9"/>
    <n v="10"/>
    <n v="9"/>
    <n v="9"/>
    <n v="9"/>
    <n v="9"/>
    <s v="Yes"/>
    <s v="Very useful"/>
    <n v="10"/>
    <n v="10"/>
    <n v="10"/>
    <n v="10"/>
    <n v="10"/>
    <n v="10"/>
    <n v="10"/>
    <n v="10"/>
    <n v="10"/>
    <n v="10"/>
    <s v="That we need to change the institution and not the person "/>
    <s v="person, institutions"/>
    <s v="Quite a lot"/>
    <s v="Yes"/>
    <s v="A lot"/>
    <s v="Yes"/>
    <s v="Connect with other project managers"/>
    <s v="A lot"/>
    <s v="What a wonderful opportunity"/>
    <s v="Positive"/>
    <s v="0.51"/>
  </r>
  <r>
    <d v="2019-11-06T06:18:10"/>
    <d v="2019-11-05T00:00:00"/>
    <x v="1"/>
    <s v="Female"/>
    <s v="31-40"/>
    <s v="Portugal"/>
    <s v="No"/>
    <s v="No"/>
    <s v="Local Workshop led by the facilitators, Social Activities, International Networking Event in Krakow"/>
    <n v="3"/>
    <n v="3"/>
    <n v="3"/>
    <n v="3"/>
    <n v="3"/>
    <n v="3"/>
    <n v="3"/>
    <n v="3"/>
    <n v="3"/>
    <n v="3"/>
    <n v="3"/>
    <n v="3"/>
    <n v="3"/>
    <s v="Yes"/>
    <s v="Very useful"/>
    <n v="3"/>
    <n v="3"/>
    <n v="3"/>
    <n v="3"/>
    <n v="3"/>
    <n v="3"/>
    <n v="3"/>
    <n v="3"/>
    <n v="3"/>
    <n v="3"/>
    <s v="How to promote tolerance. Different  and motivated tools. Contacts. Meet interesting and diverse people. "/>
    <s v="motivated tools, diverse people, contact, tolerance"/>
    <s v="Quite a lot"/>
    <s v="Yes"/>
    <s v="A lot"/>
    <s v="Yes"/>
    <s v="Create new projects "/>
    <s v="Quite a lot"/>
    <s v="Thank you so much. Congratulations! Fantastic activities, insights and activities! Please continue this work!! "/>
    <s v="Positive"/>
    <s v="0.999"/>
  </r>
  <r>
    <d v="2019-11-06T06:32:06"/>
    <d v="2019-11-05T00:00:00"/>
    <x v="1"/>
    <s v="Female"/>
    <s v="18-30"/>
    <s v="Portugal"/>
    <s v="Yes"/>
    <s v="No"/>
    <s v="Social Activities, International Study Visit, International Networking Event in Krakow"/>
    <n v="1"/>
    <n v="2"/>
    <n v="3"/>
    <n v="3"/>
    <n v="1.3333333333333333"/>
    <n v="1"/>
    <n v="1"/>
    <n v="3"/>
    <n v="1"/>
    <n v="1"/>
    <n v="1"/>
    <n v="3"/>
    <n v="3"/>
    <s v="No"/>
    <s v="Not at all useful"/>
    <n v="3"/>
    <n v="3"/>
    <n v="3"/>
    <n v="3"/>
    <n v="3"/>
    <n v="3"/>
    <n v="3"/>
    <n v="3"/>
    <n v="3"/>
    <n v="3"/>
    <s v="I don’t know"/>
    <s v=" "/>
    <s v="Quite a lot"/>
    <s v="Yes"/>
    <s v="A lot"/>
    <s v="Yes"/>
    <s v="Sorority Group"/>
    <s v="A lot"/>
    <m/>
    <s v=" "/>
    <m/>
  </r>
  <r>
    <d v="2019-11-06T06:38:41"/>
    <d v="2019-11-05T00:00:00"/>
    <x v="1"/>
    <s v="Female"/>
    <s v="31-40"/>
    <s v="Portugal"/>
    <s v="Yes"/>
    <s v="No"/>
    <s v="Social Activities, International Study Visit, International Networking Event in Krakow"/>
    <n v="10"/>
    <n v="10"/>
    <n v="10"/>
    <n v="10"/>
    <n v="10"/>
    <n v="10"/>
    <n v="10"/>
    <n v="10"/>
    <n v="10"/>
    <n v="10"/>
    <n v="10"/>
    <n v="10"/>
    <n v="10"/>
    <s v="No"/>
    <s v="Very useful"/>
    <n v="9"/>
    <n v="10"/>
    <n v="9"/>
    <n v="10"/>
    <n v="9"/>
    <n v="10"/>
    <n v="10"/>
    <n v="10"/>
    <n v="10"/>
    <n v="10"/>
    <m/>
    <m/>
    <s v="Quite a lot"/>
    <s v="Yes"/>
    <s v="Quite a lot"/>
    <s v="Yes"/>
    <s v="Social Action "/>
    <s v="Quite a lot"/>
    <m/>
    <s v=" "/>
    <m/>
  </r>
  <r>
    <d v="2019-11-06T11:06:52"/>
    <d v="2019-11-05T00:00:00"/>
    <x v="1"/>
    <s v="Female"/>
    <s v="31-40"/>
    <s v="Germany"/>
    <s v="No"/>
    <s v="No"/>
    <s v="Local Workshop led by the facilitators, Social Activities, International Study Visit, International Networking Event in Krakow"/>
    <s v="Not participated"/>
    <n v="10"/>
    <n v="10"/>
    <n v="10"/>
    <n v="10"/>
    <s v="Not participated"/>
    <n v="10"/>
    <s v="Not participated"/>
    <s v="Not participated"/>
    <s v="Not participated"/>
    <n v="10"/>
    <n v="10"/>
    <s v="Not participated"/>
    <s v="Yes"/>
    <s v="Very useful"/>
    <n v="10"/>
    <n v="9"/>
    <n v="9.5"/>
    <n v="10"/>
    <n v="9"/>
    <n v="10"/>
    <n v="10"/>
    <n v="10"/>
    <n v="10"/>
    <n v="9.5"/>
    <s v="How to make my work visible "/>
    <s v="work"/>
    <s v="A lot"/>
    <s v="Yes"/>
    <s v="A lot"/>
    <s v="Yes"/>
    <s v="Get in contact with engaged people in my community. Talk to communal coordinators, that know about local political structures and gave us advice about how to best approach our aim with our social action. "/>
    <s v="Quite a lot"/>
    <s v="This was a wonderful, fruitful experience! Programmes like this, with a international target group are really useful and effective to build strong transnational networks of like-minded people! Also the active citizen method is very fruitful! _x000a_It would be good to think about a platform how to ensure that people stay in contact, share Infos about further actions and thoughts. _x000a_It should definitely give other projects like this, where more people can participate and contribute to a open, democratic, tolerant society in European countries!!! Thank you very much!!! "/>
    <s v="Positive"/>
    <s v="0.993"/>
  </r>
  <r>
    <d v="2019-11-06T20:13:49"/>
    <d v="2019-11-06T00:00:00"/>
    <x v="1"/>
    <s v="Non binary"/>
    <s v="18-30"/>
    <s v="The Netherlands"/>
    <s v="Yes"/>
    <s v="No"/>
    <s v="Local Workshop led by the facilitators, International Study Visit, International Networking Event in Krakow"/>
    <n v="3"/>
    <n v="3"/>
    <n v="3"/>
    <n v="3"/>
    <n v="2"/>
    <n v="2"/>
    <n v="2"/>
    <n v="2"/>
    <n v="2"/>
    <n v="2"/>
    <n v="2"/>
    <n v="1"/>
    <n v="3"/>
    <s v="Yes"/>
    <s v="Quite useful"/>
    <n v="7"/>
    <n v="8"/>
    <n v="7.5"/>
    <n v="8"/>
    <n v="8"/>
    <n v="8"/>
    <n v="9"/>
    <n v="6"/>
    <n v="7"/>
    <n v="7"/>
    <s v="That so much work still has to be done, and it has to happen in a lot of different areas on a lot of different levels."/>
    <s v="different area, lot, much work, different level"/>
    <s v="Not sure"/>
    <s v="Yes"/>
    <s v="Not sure"/>
    <s v="Yes"/>
    <s v="Met a lot of really great and active people from The Netherlands that offer a great community, where there is a lot of possibility for future Collaboration."/>
    <s v="Not very much"/>
    <m/>
    <s v=" "/>
    <m/>
  </r>
  <r>
    <d v="2019-11-06T22:21:41"/>
    <d v="2019-11-06T00:00:00"/>
    <x v="1"/>
    <s v="Male"/>
    <s v="18-30"/>
    <s v="Portugal"/>
    <s v="Yes"/>
    <s v="No"/>
    <s v="Facilitators’ Workshop, Local Workshop led by the facilitators, Social Activities, International Study Visit, International Networking Event in Krakow"/>
    <n v="10"/>
    <n v="10"/>
    <n v="10"/>
    <n v="10"/>
    <n v="4.666666666666667"/>
    <n v="9"/>
    <n v="1"/>
    <n v="6"/>
    <n v="1"/>
    <n v="1"/>
    <n v="10"/>
    <n v="1"/>
    <n v="9"/>
    <s v="Yes"/>
    <s v="Very useful"/>
    <n v="8"/>
    <n v="9"/>
    <n v="8"/>
    <n v="8"/>
    <n v="8"/>
    <n v="8.6666666666666661"/>
    <n v="9"/>
    <n v="9"/>
    <n v="9"/>
    <n v="9"/>
    <s v="Connecting people. "/>
    <s v="people"/>
    <s v="A lot"/>
    <s v="Yes"/>
    <s v="A lot"/>
    <s v="Yes"/>
    <s v="E devoleped contacts for with key persons "/>
    <s v="A lot"/>
    <m/>
    <s v=" "/>
    <m/>
  </r>
  <r>
    <d v="2019-11-07T00:21:26"/>
    <d v="2019-06-11T00:00:00"/>
    <x v="1"/>
    <s v="Female"/>
    <s v="41-50"/>
    <s v="Portugal"/>
    <s v="Yes"/>
    <s v="No"/>
    <s v="Facilitators’ Workshop, Local Workshop led by the facilitators, Social Activities, International Study Visit, International Networking Event in Krakow"/>
    <n v="4"/>
    <n v="4"/>
    <n v="4"/>
    <n v="4"/>
    <n v="4"/>
    <n v="4"/>
    <n v="4"/>
    <n v="4"/>
    <n v="4"/>
    <n v="4"/>
    <n v="4"/>
    <n v="4"/>
    <n v="4"/>
    <s v="Yes"/>
    <s v="Quite useful"/>
    <n v="8"/>
    <n v="8"/>
    <n v="8"/>
    <n v="8"/>
    <n v="8"/>
    <n v="8"/>
    <n v="8"/>
    <n v="8"/>
    <n v="8"/>
    <n v="8"/>
    <s v="We are stronger together"/>
    <m/>
    <s v="Quite a lot"/>
    <s v="Yes"/>
    <s v="Quite a lot"/>
    <s v="Yes"/>
    <s v="3 actions in a comunity "/>
    <s v="Quite a lot"/>
    <m/>
    <s v=" "/>
    <m/>
  </r>
  <r>
    <d v="2019-11-07T00:38:49"/>
    <d v="2019-11-06T00:00:00"/>
    <x v="1"/>
    <s v="Female"/>
    <s v="18-30"/>
    <s v="Portugal"/>
    <s v="No"/>
    <s v="No"/>
    <s v="Facilitators’ Workshop, Local Workshop led by the facilitators, Social Activities, International Networking Event in Krakow"/>
    <n v="2"/>
    <n v="3"/>
    <n v="3"/>
    <n v="3"/>
    <n v="3"/>
    <n v="3"/>
    <n v="3"/>
    <n v="3"/>
    <n v="3"/>
    <n v="3"/>
    <n v="3"/>
    <n v="3"/>
    <n v="3"/>
    <s v="No"/>
    <s v="Not sure"/>
    <n v="3"/>
    <n v="2"/>
    <n v="3"/>
    <n v="3"/>
    <n v="3"/>
    <n v="2.6666666666666665"/>
    <n v="2"/>
    <n v="3"/>
    <n v="3"/>
    <n v="2.5"/>
    <s v="Diversity "/>
    <s v="diversity"/>
    <s v="Quite a lot"/>
    <s v="Yes"/>
    <s v="A lot"/>
    <s v="Yes"/>
    <s v="Diálogos Improváveis "/>
    <s v="Quite a lot"/>
    <m/>
    <s v=" "/>
    <m/>
  </r>
  <r>
    <d v="2019-11-07T00:47:21"/>
    <d v="2019-11-06T00:00:00"/>
    <x v="1"/>
    <s v="Female"/>
    <s v="31-40"/>
    <s v="Germany"/>
    <s v="No"/>
    <s v="No"/>
    <s v="Local Workshop led by the facilitators, Social Activities, International Study Visit, International Networking Event in Krakow"/>
    <s v="Not participated"/>
    <n v="10"/>
    <n v="8"/>
    <n v="9"/>
    <n v="10"/>
    <s v="Not participated"/>
    <n v="10"/>
    <s v="Not participated"/>
    <s v="Not participated"/>
    <s v="Not participated"/>
    <n v="10"/>
    <n v="10"/>
    <s v="Not participated"/>
    <s v="Yes"/>
    <s v="Not sure"/>
    <n v="10"/>
    <n v="8"/>
    <n v="8.5"/>
    <n v="9"/>
    <n v="7"/>
    <n v="9.3333333333333339"/>
    <n v="10"/>
    <n v="10"/>
    <n v="9"/>
    <n v="9"/>
    <s v="Through the MURAL project I got a very good holistic understanding of my role I play in promoting diversity, tolerance and inclusion. _x000a_a) Who am I in regards to the topic? (identity)_x000a_b) Where do I stand in regards to that topic? (opinions and motivations)_x000a_c) What are my options to take action? In what spaces can I act? (actions)_x000a_d) Who are my allies? Where can I find them? (communities)"/>
    <s v="good holistic understanding, regard, topic, action, mural project, motivation, diversity, options, inclusion, community"/>
    <s v="A lot"/>
    <s v="Yes"/>
    <s v="Not sure"/>
    <s v="Yes"/>
    <s v="I got in contact with local representatives, who where interested to use our social action as a tool to get in touch with their local community, I got in contact with the local community center which can be of use for further action, I got in contact with other active citizens in my neighborhood and city to be able to work together in the future"/>
    <s v="Quite a lot"/>
    <s v="THANK YOU! Life changing project!"/>
    <s v="Positive"/>
    <s v="0.998"/>
  </r>
  <r>
    <d v="2019-11-07T00:58:48"/>
    <d v="2019-11-06T00:00:00"/>
    <x v="1"/>
    <s v="Female"/>
    <s v="18-30"/>
    <s v="Germany"/>
    <s v="No"/>
    <s v="No"/>
    <s v="Local Workshop led by the facilitators, International Networking Event in Krakow"/>
    <s v="Not participated"/>
    <n v="10"/>
    <s v="Not participated"/>
    <s v="Not participated"/>
    <s v=""/>
    <s v="Not participated"/>
    <s v="Not participated"/>
    <s v="Not participated"/>
    <s v="Not participated"/>
    <s v="Not participated"/>
    <s v="Not participated"/>
    <n v="10"/>
    <s v="Not participated"/>
    <s v="No"/>
    <s v="Very useful"/>
    <n v="10"/>
    <n v="10"/>
    <n v="8.5"/>
    <n v="7"/>
    <n v="7"/>
    <n v="9"/>
    <n v="10"/>
    <n v="9"/>
    <n v="10"/>
    <n v="9.5"/>
    <s v="Feel Support of others and I learned several techniques and methods to propperly work with a Group of diverse people. "/>
    <s v="support of others, diverse people, several techniques, group, methods"/>
    <s v="A lot"/>
    <s v="Yes"/>
    <s v="A lot"/>
    <s v="No"/>
    <s v="Global home tours "/>
    <s v="A lot"/>
    <s v="Deconstruct+ an Organisation is built to change the society so IT cant be a reflectiin of IT. "/>
    <s v="Neutral"/>
    <s v="0.72"/>
  </r>
  <r>
    <d v="2019-11-07T02:24:11"/>
    <d v="2019-11-06T00:00:00"/>
    <x v="1"/>
    <s v="Female"/>
    <s v="18-30"/>
    <s v="Portugal"/>
    <s v="No"/>
    <s v="No"/>
    <s v="Local Workshop led by the facilitators, Social Activities, International Study Visit, International Networking Event in Krakow"/>
    <s v="Not participated"/>
    <n v="10"/>
    <n v="10"/>
    <n v="10"/>
    <n v="9"/>
    <n v="9"/>
    <s v="Not participated"/>
    <s v="Not participated"/>
    <n v="9"/>
    <s v="Not participated"/>
    <s v="Not participated"/>
    <n v="9"/>
    <s v="Not participated"/>
    <s v="Yes"/>
    <s v="Very useful"/>
    <n v="10"/>
    <n v="8"/>
    <n v="9"/>
    <n v="8"/>
    <n v="8"/>
    <n v="8.6666666666666661"/>
    <n v="9"/>
    <n v="9"/>
    <n v="9"/>
    <n v="8.5"/>
    <s v="Notecing and Appreciating diversity. Getting out of my bubble."/>
    <s v="appreciating diversity, notecing, bubble"/>
    <s v="Quite a lot"/>
    <s v="Yes"/>
    <s v="A lot"/>
    <s v="Yes"/>
    <s v="Participating in different social actions from the others."/>
    <s v="Quite a lot"/>
    <s v="Making the difference needs to start in yourself. So to realize many different perspectives, made me notice that good is relative and what's good for me can be different for others, evan if we all have good will . Thinking different don't have to be thinking against. Everyone is made from their own experience and to accept that is the first step for a healty communication.  I felt super lucky for being able to make the international visits and I loved the experience, but I think their objective should be more clear, because sometimes I felt also a bit lost.. not knowing exacly what was my &quot;place&quot; on them..  I guess if the objective gets more clear this will lead to more dedication and participation. We take it as a chalange and not as a trip. For the one that happened in my country if the Portuguese could be sleeping and having dinner in the same place of the visitors it would create a stronger connection of the participants and this is important to promote understanding. But anyway I loved to be part of this project and this made a difference in my life. I won't forget it. Thank you!"/>
    <s v="Positive"/>
    <s v="0.749"/>
  </r>
  <r>
    <d v="2019-11-07T03:07:42"/>
    <d v="2019-11-04T00:00:00"/>
    <x v="1"/>
    <s v="Male"/>
    <s v="31-40"/>
    <s v="Germany"/>
    <s v="No"/>
    <s v="No"/>
    <s v="International Study Visit, International Networking Event in Krakow"/>
    <n v="7"/>
    <n v="8"/>
    <n v="8"/>
    <n v="8"/>
    <n v="8.1666666666666661"/>
    <n v="8"/>
    <n v="8"/>
    <n v="8"/>
    <n v="8"/>
    <n v="8"/>
    <n v="9"/>
    <n v="9"/>
    <n v="10"/>
    <s v="Yes"/>
    <s v="Quite useful"/>
    <n v="8"/>
    <n v="8"/>
    <n v="8"/>
    <n v="7"/>
    <n v="8"/>
    <n v="7.666666666666667"/>
    <n v="7"/>
    <n v="8"/>
    <n v="9"/>
    <n v="8"/>
    <s v="Open space "/>
    <s v="open space"/>
    <s v="Quite a lot"/>
    <s v="Yes"/>
    <s v="Quite a lot"/>
    <s v="Yes"/>
    <s v="I always try to spread the word and make sure to share all what i learned from MURAL in my Society and we did a small project called Picknick +"/>
    <s v="Not sure"/>
    <s v="We need more of those projects to learn more and be able to create a better society "/>
    <s v="Positive"/>
    <s v="0.828"/>
  </r>
  <r>
    <d v="2019-11-07T04:47:06"/>
    <d v="2019-11-06T00:00:00"/>
    <x v="1"/>
    <s v="Male"/>
    <s v="41-50"/>
    <s v="Germany"/>
    <s v="Yes"/>
    <s v="No"/>
    <s v="Local Workshop led by the facilitators, Social Activities, International Study Visit, International Networking Event in Krakow"/>
    <s v="Not participated"/>
    <n v="10"/>
    <n v="7"/>
    <n v="6"/>
    <n v="9"/>
    <s v="Not participated"/>
    <s v="Not participated"/>
    <s v="Not participated"/>
    <n v="9"/>
    <s v="Not participated"/>
    <s v="Not participated"/>
    <n v="9"/>
    <s v="Not participated"/>
    <s v="No"/>
    <s v="Very useful"/>
    <n v="5"/>
    <n v="8"/>
    <n v="6.5"/>
    <n v="6"/>
    <n v="8"/>
    <n v="8.6666666666666661"/>
    <n v="10"/>
    <n v="10"/>
    <n v="10"/>
    <n v="9"/>
    <s v="Xxx"/>
    <s v="xxx"/>
    <s v="A lot"/>
    <s v="Yes"/>
    <s v="A lot"/>
    <s v="Yes"/>
    <s v="Xxx"/>
    <s v="A lot"/>
    <m/>
    <s v=" "/>
    <m/>
  </r>
  <r>
    <d v="2019-11-07T07:39:53"/>
    <d v="2019-11-06T00:00:00"/>
    <x v="1"/>
    <s v="Female"/>
    <s v="18-30"/>
    <s v="Portugal"/>
    <s v="No"/>
    <s v="No"/>
    <s v="Local Workshop led by the facilitators, International Study Visit, International Networking Event in Krakow"/>
    <n v="1"/>
    <n v="10"/>
    <n v="8"/>
    <n v="10"/>
    <n v="2.1666666666666665"/>
    <n v="1"/>
    <n v="8"/>
    <n v="1"/>
    <n v="1"/>
    <n v="1"/>
    <n v="1"/>
    <n v="9"/>
    <n v="1"/>
    <s v="No"/>
    <s v="Quite useful"/>
    <n v="10"/>
    <n v="10"/>
    <n v="9.5"/>
    <n v="9"/>
    <n v="9"/>
    <n v="9.6666666666666661"/>
    <n v="10"/>
    <n v="10"/>
    <n v="10"/>
    <n v="10"/>
    <s v="That I can make a big difference if I fight for it and that there are so many good people making a difference everywhere. mural was life changing for me."/>
    <s v="many good people, big difference, life, difference, mural"/>
    <s v="A lot"/>
    <s v="Yes"/>
    <s v="Quite a lot"/>
    <s v="Yes"/>
    <s v="It allowed me to meet some other initiatives going out in the area to whom I reached out for partnerships."/>
    <s v="Not sure"/>
    <m/>
    <s v=" "/>
    <m/>
  </r>
  <r>
    <d v="2019-11-16T04:16:29"/>
    <d v="2019-11-15T00:00:00"/>
    <x v="1"/>
    <s v="Female"/>
    <s v="18-30"/>
    <s v="Poland"/>
    <s v="Yes"/>
    <s v="No"/>
    <s v="Facilitators’ Workshop, Local Workshop led by the facilitators, Social Activities, International Study Visit"/>
    <n v="10"/>
    <n v="10"/>
    <n v="10"/>
    <n v="10"/>
    <n v="8"/>
    <s v="Not participated"/>
    <s v="Not participated"/>
    <n v="8"/>
    <n v="8"/>
    <s v="Not participated"/>
    <s v="Not participated"/>
    <s v="Not participated"/>
    <n v="10"/>
    <s v="Yes"/>
    <s v="Quite useful"/>
    <n v="10"/>
    <n v="10"/>
    <n v="10"/>
    <n v="9"/>
    <n v="10"/>
    <n v="8.3333333333333339"/>
    <n v="8"/>
    <n v="8"/>
    <n v="8"/>
    <n v="9"/>
    <s v="The best piece was the first events with facilitators and the game “In Portugal school”"/>
    <s v="portugal school, best piece, first events, games, facilitator"/>
    <s v="Quite a lot"/>
    <s v="Yes"/>
    <s v="Quite a lot"/>
    <s v="Yes"/>
    <s v="Contacts with Portugal group, now we have some plays to visit them and make a project together"/>
    <s v="A lot"/>
    <m/>
    <s v=" "/>
    <m/>
  </r>
  <r>
    <d v="2019-11-16T04:55:01"/>
    <d v="2019-11-15T00:00:00"/>
    <x v="1"/>
    <s v="Female"/>
    <s v="51-60"/>
    <s v="Poland"/>
    <s v="No"/>
    <s v="No"/>
    <s v="Local Workshop led by the facilitators, Social Activities, International Study Visit"/>
    <s v="Not participated"/>
    <n v="9"/>
    <n v="9"/>
    <n v="10"/>
    <n v="10"/>
    <n v="10"/>
    <s v="Not participated"/>
    <s v="Not participated"/>
    <s v="Not participated"/>
    <s v="Not participated"/>
    <s v="Not participated"/>
    <s v="Not participated"/>
    <s v="Not participated"/>
    <s v="Yes"/>
    <s v="Very useful"/>
    <n v="5"/>
    <n v="4"/>
    <n v="5"/>
    <n v="5"/>
    <n v="5"/>
    <n v="5"/>
    <n v="5"/>
    <n v="5"/>
    <n v="5"/>
    <n v="4.5"/>
    <s v="A lot of practical knowledge"/>
    <s v="practical knowledge, lot"/>
    <s v="A lot"/>
    <s v="Yes"/>
    <s v="A lot"/>
    <s v="Yes"/>
    <s v="I'm in contact with people from our municipality"/>
    <s v="Quite a lot"/>
    <s v="Thank you, I think it is very important to lead actions like this"/>
    <s v="Positive"/>
    <s v="0.724"/>
  </r>
  <r>
    <d v="2019-11-16T05:22:01"/>
    <d v="2019-11-15T00:00:00"/>
    <x v="1"/>
    <s v="Male"/>
    <s v="31-40"/>
    <s v="Poland"/>
    <s v="Yes"/>
    <s v="No"/>
    <s v="Facilitators’ Workshop, Local Workshop led by the facilitators, Social Activities"/>
    <s v="Not participated"/>
    <n v="10"/>
    <n v="8"/>
    <n v="8"/>
    <s v=""/>
    <s v="Not participated"/>
    <s v="Not participated"/>
    <s v="Not participated"/>
    <s v="Not participated"/>
    <s v="Not participated"/>
    <s v="Not participated"/>
    <s v="Not participated"/>
    <s v="Not participated"/>
    <s v="Yes"/>
    <s v="Not sure"/>
    <n v="6"/>
    <n v="6"/>
    <n v="6.5"/>
    <n v="6"/>
    <n v="7"/>
    <n v="7.333333333333333"/>
    <n v="8"/>
    <n v="3"/>
    <n v="8"/>
    <n v="4.5"/>
    <s v="Contacts"/>
    <s v="contact"/>
    <s v="Quite a lot"/>
    <s v="Yes"/>
    <s v="Quite a lot"/>
    <s v="Yes"/>
    <s v="I met some new people"/>
    <s v="Not sure"/>
    <m/>
    <s v=" "/>
    <m/>
  </r>
  <r>
    <d v="2019-11-16T05:36:41"/>
    <d v="2019-11-15T00:00:00"/>
    <x v="1"/>
    <s v="Female"/>
    <s v="51-60"/>
    <s v="Poland"/>
    <s v="No"/>
    <s v="No"/>
    <s v="Facilitators’ Workshop, Local Workshop led by the facilitators, Social Activities, International Study Visit, International Networking Event in Krakow"/>
    <n v="9"/>
    <n v="8"/>
    <n v="10"/>
    <n v="9"/>
    <n v="9.5"/>
    <n v="9"/>
    <n v="9"/>
    <n v="9"/>
    <n v="10"/>
    <n v="10"/>
    <n v="10"/>
    <n v="10"/>
    <n v="10"/>
    <s v="Yes"/>
    <s v="Very useful"/>
    <n v="10"/>
    <n v="8"/>
    <n v="9.5"/>
    <n v="8"/>
    <n v="9"/>
    <n v="8.6666666666666661"/>
    <n v="9"/>
    <n v="8"/>
    <n v="9"/>
    <n v="8"/>
    <s v="Exchanging experience"/>
    <s v=" "/>
    <s v="Quite a lot"/>
    <s v="Yes"/>
    <s v="A lot"/>
    <s v="Yes"/>
    <s v="I decided to be a volunteer"/>
    <s v="Quite a lot"/>
    <s v="Some schools have learned more about the needs of tolerance"/>
    <s v="Neutral"/>
    <s v="0.625"/>
  </r>
  <r>
    <d v="2019-11-16T05:41:59"/>
    <d v="2019-11-15T00:00:00"/>
    <x v="1"/>
    <s v="Female"/>
    <s v="31-40"/>
    <s v="Poland"/>
    <s v="No"/>
    <s v="No"/>
    <s v="Local Workshop led by the facilitators"/>
    <s v="Not participated"/>
    <n v="10"/>
    <s v="Not participated"/>
    <s v="Not participated"/>
    <s v=""/>
    <s v="Not participated"/>
    <s v="Not participated"/>
    <s v="Not participated"/>
    <s v="Not participated"/>
    <s v="Not participated"/>
    <s v="Not participated"/>
    <s v="Not participated"/>
    <s v="Not participated"/>
    <s v="No"/>
    <s v="Not sure"/>
    <n v="10"/>
    <n v="9"/>
    <n v="9"/>
    <n v="9"/>
    <n v="8"/>
    <n v="8.6666666666666661"/>
    <n v="8"/>
    <n v="8"/>
    <n v="9"/>
    <n v="8.5"/>
    <m/>
    <s v="experience"/>
    <s v="Quite a lot"/>
    <s v="Yes"/>
    <s v="Quite a lot"/>
    <s v="No"/>
    <s v="- "/>
    <s v="Quite a lot"/>
    <m/>
    <s v=" "/>
    <m/>
  </r>
  <r>
    <d v="2019-11-16T06:07:52"/>
    <d v="2019-11-13T00:00:00"/>
    <x v="1"/>
    <s v="Female"/>
    <s v="31-40"/>
    <s v="Poland"/>
    <s v="No"/>
    <s v="No"/>
    <s v="Facilitators’ Workshop, Local Workshop led by the facilitators, Social Activities, International Study Visit, International Networking Event in Krakow"/>
    <n v="10"/>
    <n v="10"/>
    <n v="10"/>
    <n v="10"/>
    <n v="10"/>
    <n v="10"/>
    <s v="Not participated"/>
    <n v="10"/>
    <n v="10"/>
    <s v="Not participated"/>
    <s v="Not participated"/>
    <n v="10"/>
    <s v="Not participated"/>
    <s v="Yes"/>
    <s v="Very useful"/>
    <n v="10"/>
    <n v="10"/>
    <n v="10"/>
    <n v="10"/>
    <n v="10"/>
    <n v="10"/>
    <n v="10"/>
    <n v="10"/>
    <n v="10"/>
    <n v="10"/>
    <s v="Experience"/>
    <s v="experience"/>
    <s v="A lot"/>
    <s v="Yes"/>
    <s v="A lot"/>
    <s v="No"/>
    <s v="None"/>
    <s v="A lot"/>
    <m/>
    <s v=" "/>
    <m/>
  </r>
  <r>
    <d v="2019-11-16T06:43:46"/>
    <d v="2019-11-15T00:00:00"/>
    <x v="1"/>
    <s v="Female"/>
    <s v="51-60"/>
    <s v="Portugal"/>
    <s v="No"/>
    <s v="No"/>
    <s v="Local Workshop led by the facilitators, Social Activities, International Study Visit, International Networking Event in Krakow, 10 Years Anniversary - Social Action Project Showcase"/>
    <s v="Not participated"/>
    <n v="10"/>
    <n v="10"/>
    <n v="10"/>
    <n v="10"/>
    <n v="10"/>
    <s v="Not participated"/>
    <s v="Not participated"/>
    <s v="Not participated"/>
    <s v="Not participated"/>
    <s v="Not participated"/>
    <n v="9"/>
    <s v="Not participated"/>
    <s v="Yes"/>
    <s v="Quite useful"/>
    <n v="10"/>
    <n v="9"/>
    <n v="10"/>
    <n v="9"/>
    <n v="10"/>
    <n v="9.6666666666666661"/>
    <n v="10"/>
    <n v="10"/>
    <n v="10"/>
    <n v="9.5"/>
    <s v="Study visit in Portugal and social action"/>
    <s v="social action, study visit, portugal"/>
    <s v="A lot"/>
    <s v="Yes"/>
    <s v="Quite a lot"/>
    <s v="Yes"/>
    <s v="I launched a project named &quot;From a dream to a fulfillment&quot;, which was a vocational guidance point for Ukrainian migrant students. When it comes to new contacts, I got to know many educators and social activists in my local community as well as in other countries."/>
    <s v="Quite a lot"/>
    <s v="Wonderful project - we need more initiatives of this kind in our country! Respect to all who contributed to arranging and administering it!"/>
    <s v="Positive"/>
    <s v="0.993"/>
  </r>
  <r>
    <d v="2019-11-16T08:19:28"/>
    <d v="2019-11-15T00:00:00"/>
    <x v="1"/>
    <s v="Female"/>
    <s v="31-40"/>
    <s v="Poland"/>
    <s v="Yes"/>
    <s v="No"/>
    <s v="Social Activities"/>
    <n v="9"/>
    <n v="9"/>
    <n v="9"/>
    <n v="9"/>
    <n v="8.1666666666666661"/>
    <n v="8"/>
    <n v="8"/>
    <n v="8"/>
    <n v="8"/>
    <n v="8"/>
    <n v="9"/>
    <n v="8"/>
    <n v="8"/>
    <s v="Yes"/>
    <s v="Very useful"/>
    <n v="9"/>
    <n v="9"/>
    <n v="8.5"/>
    <n v="9"/>
    <n v="8"/>
    <n v="8.6666666666666661"/>
    <n v="8"/>
    <n v="9"/>
    <n v="9"/>
    <n v="9"/>
    <s v="-"/>
    <m/>
    <s v="A lot"/>
    <s v="Yes"/>
    <s v="A lot"/>
    <s v="Yes"/>
    <s v="-"/>
    <s v="A lot"/>
    <s v="-"/>
    <s v="Neutral"/>
    <s v="0.778"/>
  </r>
  <r>
    <d v="2019-11-16T09:21:26"/>
    <d v="2019-11-15T00:00:00"/>
    <x v="1"/>
    <s v="Female"/>
    <s v="51-60"/>
    <s v="Poland"/>
    <s v="No"/>
    <s v="No"/>
    <s v="Local Workshop led by the facilitators, International Study Visit, International Networking Event in Krakow"/>
    <s v="Not participated"/>
    <n v="10"/>
    <s v="Not participated"/>
    <s v="Not participated"/>
    <n v="10"/>
    <s v="Not participated"/>
    <n v="10"/>
    <n v="10"/>
    <s v="Not participated"/>
    <s v="Not participated"/>
    <s v="Not participated"/>
    <n v="10"/>
    <s v="Not participated"/>
    <s v="Yes"/>
    <s v="Quite useful"/>
    <n v="10"/>
    <n v="8"/>
    <n v="9"/>
    <n v="6"/>
    <n v="8"/>
    <n v="7.333333333333333"/>
    <n v="6"/>
    <n v="10"/>
    <n v="10"/>
    <n v="9"/>
    <s v="Study visits and possibility to observe other people in action"/>
    <s v="study visit, people, action, possibility"/>
    <s v="A lot"/>
    <s v="No"/>
    <s v="Not at all"/>
    <s v="Yes"/>
    <s v="I took part at multicultural picnic in Cracow"/>
    <s v="A lot"/>
    <s v="I undrerstood better how people feel, when they are excluded from community. I found out more about refuges and minorities people."/>
    <s v="Negative"/>
    <s v="0.763"/>
  </r>
  <r>
    <d v="2019-11-16T09:46:04"/>
    <d v="2019-11-15T00:00:00"/>
    <x v="1"/>
    <s v="Female"/>
    <s v="51-60"/>
    <s v="Poland"/>
    <s v="No"/>
    <s v="No"/>
    <s v="Facilitators’ Workshop, Local Workshop led by the facilitators, Social Activities, International Study Visit"/>
    <n v="9"/>
    <n v="9"/>
    <n v="5"/>
    <n v="7"/>
    <n v="2.1666666666666665"/>
    <n v="1"/>
    <n v="1"/>
    <n v="8"/>
    <n v="1"/>
    <n v="1"/>
    <n v="1"/>
    <n v="3"/>
    <n v="2"/>
    <s v="No"/>
    <s v="Not sure"/>
    <n v="8"/>
    <n v="9"/>
    <n v="7"/>
    <n v="6"/>
    <n v="6"/>
    <n v="6"/>
    <n v="5"/>
    <n v="3"/>
    <n v="7"/>
    <n v="6"/>
    <s v="Zrozumienie i docenienie różnorodności. Informowanie i propagowanie włączenia społecznego i przeciwdziałania dyskryminacji oraz zachęcanie do podejmowania działań w tym zakresie.  "/>
    <s v="propagowanie włączenia społecznego, oraz zachęcanie, tym zakresie, przeciwdziałania dyskryminacji, zrozumienie, podejmowania, informowanie, różnorodności"/>
    <s v="Quite a lot"/>
    <s v="Yes"/>
    <s v="Quite a lot"/>
    <s v="Yes"/>
    <s v="Preparation of a field game aimed at the integration of the school community. "/>
    <s v="Quite a lot"/>
    <s v="Any comment/message/lesson learned. Understanding and appreciating diversity. Learning new skills and tools that I can use to promote social inclusion or combat discrimination._x000a_"/>
    <s v="Positive"/>
    <s v="0.965"/>
  </r>
  <r>
    <d v="2019-11-16T10:01:28"/>
    <d v="2019-11-15T00:00:00"/>
    <x v="1"/>
    <s v="Female"/>
    <s v="41-50"/>
    <s v="Poland"/>
    <s v="No"/>
    <s v="No"/>
    <s v="Local Workshop led by the facilitators, Social Activities, International Study Visit, International Networking Event in Krakow"/>
    <s v="Not participated"/>
    <n v="7"/>
    <n v="9"/>
    <n v="6"/>
    <n v="9"/>
    <s v="Not participated"/>
    <s v="Not participated"/>
    <s v="Not participated"/>
    <n v="9"/>
    <s v="Not participated"/>
    <s v="Not participated"/>
    <n v="9"/>
    <n v="9"/>
    <s v="Yes"/>
    <s v="Not very useful"/>
    <n v="9"/>
    <n v="7"/>
    <n v="8"/>
    <n v="5"/>
    <n v="7"/>
    <n v="6.666666666666667"/>
    <n v="5"/>
    <n v="8"/>
    <n v="10"/>
    <n v="7.5"/>
    <s v="During MURAL Project I've learned that the most important thing is to learn about each other. "/>
    <s v="important things, mural project"/>
    <s v="Quite a lot"/>
    <s v="Yes"/>
    <s v="Not sure"/>
    <s v="Yes"/>
    <s v="I've connected with people from six countries with the artistic background and we are planing to do a social action involving theater and social media to increase people's empathy  and diversity awareness in our communities. "/>
    <s v="Not sure"/>
    <m/>
    <s v=" "/>
    <m/>
  </r>
  <r>
    <d v="2019-11-16T11:14:40"/>
    <d v="2019-11-15T00:00:00"/>
    <x v="1"/>
    <s v="Female"/>
    <s v="41-50"/>
    <s v="Poland"/>
    <s v="No"/>
    <s v="Yes"/>
    <s v="Local Workshop led by the facilitators, Social Activities"/>
    <s v="Not participated"/>
    <n v="10"/>
    <n v="10"/>
    <n v="10"/>
    <s v=""/>
    <s v="Not participated"/>
    <s v="Not participated"/>
    <s v="Not participated"/>
    <s v="Not participated"/>
    <s v="Not participated"/>
    <s v="Not participated"/>
    <n v="10"/>
    <n v="10"/>
    <s v="Yes"/>
    <s v="Quite useful"/>
    <n v="10"/>
    <n v="10"/>
    <n v="10"/>
    <n v="10"/>
    <n v="10"/>
    <n v="10"/>
    <n v="10"/>
    <n v="1"/>
    <n v="10"/>
    <n v="5.5"/>
    <s v="workshops and joint projects"/>
    <s v="joint project, workshop"/>
    <s v="Quite a lot"/>
    <s v="Yes"/>
    <s v="A lot"/>
    <s v="Yes"/>
    <s v="workshops for teachers and students and a picnic for parents"/>
    <s v="A lot"/>
    <s v="thank you very much for the chance to participate in the project"/>
    <s v="Positive"/>
    <s v="0.962"/>
  </r>
  <r>
    <d v="2019-11-16T19:15:47"/>
    <d v="2019-11-16T00:00:00"/>
    <x v="1"/>
    <s v="Female"/>
    <s v="51-60"/>
    <s v="Poland"/>
    <s v="No"/>
    <s v="No"/>
    <s v="Local Workshop led by the facilitators, Social Activities, International Study Visit"/>
    <n v="9"/>
    <n v="9"/>
    <n v="8"/>
    <n v="8"/>
    <n v="9"/>
    <n v="9"/>
    <n v="9"/>
    <n v="9"/>
    <n v="9"/>
    <n v="9"/>
    <n v="9"/>
    <n v="9"/>
    <n v="9"/>
    <s v="Yes"/>
    <s v="Quite useful"/>
    <n v="9"/>
    <n v="9"/>
    <n v="9"/>
    <n v="9"/>
    <n v="9"/>
    <n v="8.6666666666666661"/>
    <n v="9"/>
    <n v="8"/>
    <n v="8"/>
    <n v="8.5"/>
    <s v="Feeling empowered and supported"/>
    <m/>
    <s v="A lot"/>
    <s v="Yes"/>
    <s v="Quite a lot"/>
    <s v="Yes"/>
    <s v="advocacy for inclusion and countering discrimination"/>
    <s v="A lot"/>
    <m/>
    <s v=" "/>
    <m/>
  </r>
  <r>
    <d v="2019-11-16T21:46:49"/>
    <d v="2019-11-16T00:00:00"/>
    <x v="1"/>
    <s v="Male"/>
    <s v="31-40"/>
    <s v="Poland"/>
    <s v="No"/>
    <s v="No"/>
    <s v="Local Workshop led by the facilitators"/>
    <s v="Not participated"/>
    <n v="10"/>
    <s v="Not participated"/>
    <s v="Not participated"/>
    <s v=""/>
    <s v="Not participated"/>
    <s v="Not participated"/>
    <s v="Not participated"/>
    <s v="Not participated"/>
    <s v="Not participated"/>
    <s v="Not participated"/>
    <s v="Not participated"/>
    <s v="Not participated"/>
    <s v="Yes"/>
    <s v="Quite useful"/>
    <n v="9"/>
    <n v="9"/>
    <n v="9"/>
    <n v="9"/>
    <n v="9"/>
    <n v="9"/>
    <n v="9"/>
    <n v="9"/>
    <n v="9"/>
    <n v="9"/>
    <s v="Meeting people from different backgrounds, seeing things in other persectives. "/>
    <s v=" "/>
    <s v="Quite a lot"/>
    <s v="Yes"/>
    <s v="Quite a lot"/>
    <s v="No"/>
    <s v="No "/>
    <s v="A lot"/>
    <m/>
    <s v=" "/>
    <m/>
  </r>
  <r>
    <d v="2019-11-17T00:58:20"/>
    <d v="2019-11-16T00:00:00"/>
    <x v="1"/>
    <s v="Female"/>
    <s v="31-40"/>
    <s v="Poland"/>
    <s v="No"/>
    <s v="No"/>
    <s v="Local Workshop led by the facilitators, Social Activities, International Study Visit, International Networking Event in Krakow"/>
    <s v="Not participated"/>
    <n v="9"/>
    <n v="6"/>
    <n v="6"/>
    <n v="7"/>
    <s v="Not participated"/>
    <s v="Not participated"/>
    <s v="Not participated"/>
    <s v="Not participated"/>
    <n v="7"/>
    <s v="Not participated"/>
    <n v="7"/>
    <s v="Not participated"/>
    <s v="Yes"/>
    <s v="Not sure"/>
    <n v="3"/>
    <n v="5"/>
    <n v="6"/>
    <n v="7"/>
    <n v="9"/>
    <n v="6.666666666666667"/>
    <n v="5"/>
    <n v="9"/>
    <n v="8"/>
    <n v="7"/>
    <m/>
    <s v="different background, things, persectives, people"/>
    <s v="Quite a lot"/>
    <s v="Yes"/>
    <s v="Not sure"/>
    <s v="Yes"/>
    <s v="International Week in primary school, diveristy ethics classes"/>
    <s v="Not sure"/>
    <m/>
    <s v=" "/>
    <m/>
  </r>
  <r>
    <d v="2019-11-18T01:03:11"/>
    <d v="2019-11-17T00:00:00"/>
    <x v="1"/>
    <s v="Male"/>
    <s v="51-60"/>
    <s v="Poland"/>
    <s v="No"/>
    <s v="No"/>
    <s v="Local Workshop led by the facilitators, International Study Visit, International Networking Event in Krakow"/>
    <s v="Not participated"/>
    <n v="10"/>
    <n v="9"/>
    <n v="9"/>
    <n v="8.5"/>
    <s v="Not participated"/>
    <s v="Not participated"/>
    <n v="9"/>
    <s v="Not participated"/>
    <n v="8"/>
    <s v="Not participated"/>
    <n v="9"/>
    <s v="Not participated"/>
    <s v="Yes"/>
    <s v="Quite useful"/>
    <n v="9"/>
    <n v="9"/>
    <n v="9"/>
    <n v="9"/>
    <n v="9"/>
    <n v="9"/>
    <n v="9"/>
    <n v="9"/>
    <n v="9"/>
    <n v="9"/>
    <s v="Understanding and appreciating diversity "/>
    <s v=" "/>
    <s v="A lot"/>
    <s v="Yes"/>
    <s v="A lot"/>
    <s v="Yes"/>
    <s v="cooperation with partners during my projects"/>
    <s v="A lot"/>
    <m/>
    <s v=" "/>
    <m/>
  </r>
  <r>
    <d v="2019-11-18T09:03:33"/>
    <d v="2019-11-17T00:00:00"/>
    <x v="1"/>
    <s v="Female"/>
    <s v="31-40"/>
    <s v="Poland"/>
    <s v="No"/>
    <s v="No"/>
    <s v="Local Workshop led by the facilitators"/>
    <s v="Not participated"/>
    <n v="10"/>
    <s v="Not participated"/>
    <n v="9"/>
    <s v=""/>
    <s v="Not participated"/>
    <s v="Not participated"/>
    <s v="Not participated"/>
    <s v="Not participated"/>
    <s v="Not participated"/>
    <s v="Not participated"/>
    <s v="Not participated"/>
    <s v="Not participated"/>
    <s v="Yes"/>
    <s v="Not very useful"/>
    <n v="10"/>
    <n v="8"/>
    <n v="9"/>
    <n v="8"/>
    <n v="8"/>
    <n v="7"/>
    <n v="8"/>
    <n v="1"/>
    <n v="5"/>
    <n v="4.5"/>
    <m/>
    <s v="diversity, understanding"/>
    <s v="Quite a lot"/>
    <s v="Yes"/>
    <s v="Quite a lot"/>
    <s v="No"/>
    <s v="a"/>
    <s v="Not sure"/>
    <m/>
    <s v=" "/>
    <m/>
  </r>
  <r>
    <d v="2019-11-18T10:45:25"/>
    <d v="2019-11-17T00:00:00"/>
    <x v="1"/>
    <s v="Female"/>
    <s v="41-50"/>
    <s v="Poland"/>
    <s v="No"/>
    <s v="No"/>
    <s v="Local Workshop led by the facilitators, Social Activities"/>
    <s v="Not participated"/>
    <n v="10"/>
    <s v="Not participated"/>
    <n v="10"/>
    <s v=""/>
    <s v="Not participated"/>
    <s v="Not participated"/>
    <s v="Not participated"/>
    <s v="Not participated"/>
    <s v="Not participated"/>
    <s v="Not participated"/>
    <s v="Not participated"/>
    <s v="Not participated"/>
    <s v="Yes"/>
    <s v="Quite useful"/>
    <n v="10"/>
    <n v="10"/>
    <n v="10"/>
    <n v="10"/>
    <n v="10"/>
    <n v="9.3333333333333339"/>
    <n v="10"/>
    <n v="6"/>
    <n v="8"/>
    <n v="8"/>
    <s v="Tolerance"/>
    <s v="tolerance"/>
    <s v="Quite a lot"/>
    <s v="Yes"/>
    <s v="Quite a lot"/>
    <s v="No"/>
    <s v="No"/>
    <s v="A lot"/>
    <m/>
    <s v=" "/>
    <m/>
  </r>
  <r>
    <d v="2019-11-18T22:26:49"/>
    <d v="1988-02-28T00:00:00"/>
    <x v="1"/>
    <s v="Female"/>
    <s v="31-40"/>
    <s v="Poland"/>
    <s v="No"/>
    <s v="No"/>
    <s v="Facilitators’ Workshop, Local Workshop led by the facilitators, Social Activities, International Networking Event in Krakow"/>
    <n v="9"/>
    <n v="9"/>
    <n v="9"/>
    <n v="9"/>
    <n v="9"/>
    <n v="9"/>
    <n v="9"/>
    <n v="9"/>
    <n v="9"/>
    <n v="9"/>
    <n v="9"/>
    <n v="9"/>
    <n v="9"/>
    <s v="Yes"/>
    <s v="Quite useful"/>
    <n v="8"/>
    <n v="8"/>
    <n v="8"/>
    <n v="8"/>
    <n v="8"/>
    <n v="8"/>
    <n v="8"/>
    <n v="8"/>
    <n v="8"/>
    <n v="8"/>
    <s v="workshops about LGBT+ in Krakow, then I've learned about what is intersex and that we have around 20 biological sexes (different combination oof chromosomes)"/>
    <s v="different combination, biological sex, oof chromosome, lgbt+, krakow, workshop"/>
    <s v="Quite a lot"/>
    <s v="Yes"/>
    <s v="Quite a lot"/>
    <s v="Yes"/>
    <s v="better contact with municipality and local teachers and "/>
    <s v="Quite a lot"/>
    <s v="it was great, I hope there will be secind edition!"/>
    <s v="Positive"/>
    <s v="0.972"/>
  </r>
  <r>
    <d v="2019-11-19T01:10:42"/>
    <d v="2019-11-18T00:00:00"/>
    <x v="1"/>
    <s v="Female"/>
    <s v="51-60"/>
    <s v="Poland"/>
    <s v="No"/>
    <s v="No"/>
    <s v="Facilitators’ Workshop, Local Workshop led by the facilitators, Social Activities, International Networking Event in Krakow"/>
    <n v="10"/>
    <n v="10"/>
    <n v="10"/>
    <n v="10"/>
    <n v="10"/>
    <s v="Not participated"/>
    <s v="Not participated"/>
    <n v="10"/>
    <s v="Not participated"/>
    <s v="Not participated"/>
    <s v="Not participated"/>
    <n v="10"/>
    <n v="10"/>
    <s v="Yes"/>
    <s v="Very useful"/>
    <n v="10"/>
    <n v="10"/>
    <n v="10"/>
    <n v="10"/>
    <n v="10"/>
    <n v="10"/>
    <n v="10"/>
    <n v="10"/>
    <n v="10"/>
    <n v="10"/>
    <s v="Wymiana doświadczeń osób z różnych stron świata."/>
    <s v="różnych stron świata, wymiana, osób"/>
    <s v="A lot"/>
    <s v="Yes"/>
    <s v="A lot"/>
    <s v="Yes"/>
    <s v="Konferencja Międzynarodowa dla Nauczycieli Gdańskich Szkół Podstawowych"/>
    <s v="A lot"/>
    <s v="&quot;O wartości ludzkiego życia  decyduje to, ile daliśmy  z siebie innym i jak wpłynęliśmy na to, aby świat i życie ludzi stało się lepsze.&quot;"/>
    <s v="Neutral"/>
    <s v="0.675"/>
  </r>
  <r>
    <d v="2019-11-19T04:39:59"/>
    <d v="2019-11-18T00:00:00"/>
    <x v="1"/>
    <s v="Female"/>
    <s v="31-40"/>
    <s v="Poland"/>
    <s v="No"/>
    <s v="No"/>
    <s v="Local Workshop led by the facilitators, Social Activities, International Networking Event in Krakow"/>
    <s v="Not participated"/>
    <s v="Not participated"/>
    <s v="Not participated"/>
    <n v="10"/>
    <n v="10"/>
    <s v="Not participated"/>
    <s v="Not participated"/>
    <n v="10"/>
    <s v="Not participated"/>
    <s v="Not participated"/>
    <s v="Not participated"/>
    <n v="10"/>
    <s v="Not participated"/>
    <s v="Yes"/>
    <s v="Very useful"/>
    <n v="10"/>
    <n v="10"/>
    <n v="10"/>
    <n v="10"/>
    <n v="10"/>
    <n v="10"/>
    <n v="10"/>
    <m/>
    <n v="10"/>
    <n v="10"/>
    <s v="social action"/>
    <s v=" "/>
    <s v="A lot"/>
    <s v="Yes"/>
    <s v="A lot"/>
    <s v="Yes"/>
    <s v="partnership with ZUSTRICZ"/>
    <s v="A lot"/>
    <m/>
    <s v=" "/>
    <m/>
  </r>
  <r>
    <d v="2019-11-19T05:49:31"/>
    <d v="2019-11-18T00:00:00"/>
    <x v="1"/>
    <s v="Prefer not to specify"/>
    <s v="18-30"/>
    <s v="Poland"/>
    <s v="Yes"/>
    <s v="No"/>
    <s v="Facilitators’ Workshop"/>
    <n v="3"/>
    <s v="Not participated"/>
    <s v="Not participated"/>
    <n v="8"/>
    <s v=""/>
    <s v="Not participated"/>
    <s v="Not participated"/>
    <s v="Not participated"/>
    <s v="Not participated"/>
    <s v="Not participated"/>
    <s v="Not participated"/>
    <s v="Not participated"/>
    <s v="Not participated"/>
    <s v="Yes"/>
    <s v="Not sure"/>
    <n v="3"/>
    <n v="3"/>
    <n v="3"/>
    <n v="2"/>
    <m/>
    <n v="2"/>
    <m/>
    <m/>
    <m/>
    <n v="3"/>
    <m/>
    <s v="social action"/>
    <s v="Not very much"/>
    <s v="No"/>
    <s v="Not at all"/>
    <s v="No"/>
    <s v="—"/>
    <s v="Quite a lot"/>
    <m/>
    <s v=" "/>
    <m/>
  </r>
  <r>
    <d v="2019-11-19T09:03:00"/>
    <d v="2019-11-18T00:00:00"/>
    <x v="1"/>
    <s v="Female"/>
    <s v="61-70"/>
    <s v="Poland"/>
    <s v="No"/>
    <s v="No"/>
    <s v="Local Workshop led by the facilitators"/>
    <s v="Not participated"/>
    <n v="10"/>
    <s v="Not participated"/>
    <n v="10"/>
    <s v=""/>
    <s v="Not participated"/>
    <s v="Not participated"/>
    <s v="Not participated"/>
    <s v="Not participated"/>
    <s v="Not participated"/>
    <s v="Not participated"/>
    <n v="10"/>
    <n v="10"/>
    <s v="No"/>
    <s v="Not sure"/>
    <n v="8"/>
    <n v="8"/>
    <n v="8"/>
    <n v="8"/>
    <n v="8"/>
    <n v="8"/>
    <n v="8"/>
    <m/>
    <n v="8"/>
    <n v="8"/>
    <s v="uczenie się nowych umiejętności"/>
    <s v="uczenie się, umiejętności"/>
    <s v="Quite a lot"/>
    <s v="Yes"/>
    <s v="Quite a lot"/>
    <s v="Yes"/>
    <s v="Przekazałam wiele informacji z zajęć do swojej szkoły i Rady dzielnicy"/>
    <s v="A lot"/>
    <s v="tolerancja"/>
    <s v="Neutral"/>
    <s v="0.746"/>
  </r>
  <r>
    <d v="2019-11-19T20:03:09"/>
    <d v="2019-11-19T00:00:00"/>
    <x v="1"/>
    <s v="Female"/>
    <s v="31-40"/>
    <s v="Poland"/>
    <s v="Yes"/>
    <s v="Prefer not to specify"/>
    <s v="Social Activities"/>
    <n v="5"/>
    <n v="7"/>
    <n v="8"/>
    <n v="9"/>
    <n v="1"/>
    <n v="1"/>
    <n v="1"/>
    <n v="1"/>
    <n v="1"/>
    <n v="1"/>
    <n v="1"/>
    <n v="1"/>
    <n v="1"/>
    <s v="Yes"/>
    <s v="Very useful"/>
    <n v="9"/>
    <n v="9"/>
    <n v="9"/>
    <n v="9"/>
    <n v="9"/>
    <n v="9.3333333333333339"/>
    <n v="9"/>
    <n v="10"/>
    <n v="10"/>
    <n v="9.5"/>
    <s v="-"/>
    <m/>
    <s v="Quite a lot"/>
    <s v="Yes"/>
    <s v="Not sure"/>
    <s v="Yes"/>
    <s v="-"/>
    <s v="Quite a lot"/>
    <s v="-"/>
    <s v="Neutral"/>
    <s v="0.778"/>
  </r>
  <r>
    <d v="2019-11-20T00:47:27"/>
    <d v="2019-11-19T00:00:00"/>
    <x v="1"/>
    <s v="Female"/>
    <s v="51-60"/>
    <s v="Germany"/>
    <s v="No"/>
    <s v="No"/>
    <s v="Local Workshop led by the facilitators, Social Activities"/>
    <s v="Not participated"/>
    <n v="9"/>
    <s v="Not participated"/>
    <n v="8"/>
    <n v="10"/>
    <s v="Not participated"/>
    <s v="Not participated"/>
    <s v="Not participated"/>
    <n v="10"/>
    <s v="Not participated"/>
    <s v="Not participated"/>
    <s v="Not participated"/>
    <s v="Not participated"/>
    <s v="No"/>
    <s v="Not sure"/>
    <n v="10"/>
    <n v="8"/>
    <n v="10"/>
    <n v="6"/>
    <n v="10"/>
    <n v="8.6666666666666661"/>
    <n v="10"/>
    <n v="10"/>
    <n v="10"/>
    <n v="9"/>
    <s v="Being part of a new movement"/>
    <s v=" "/>
    <s v="A lot"/>
    <s v="Yes"/>
    <s v="Not very much"/>
    <s v="Yes"/>
    <s v="Started writing for a local magazine about social actions in my quarter"/>
    <s v="Not very much"/>
    <m/>
    <s v=" "/>
    <m/>
  </r>
  <r>
    <d v="2019-11-20T01:03:45"/>
    <d v="2019-11-19T00:00:00"/>
    <x v="1"/>
    <s v="Female"/>
    <s v="31-40"/>
    <s v="Poland"/>
    <s v="No"/>
    <s v="No"/>
    <s v="Local Workshop led by the facilitators, Social Activities"/>
    <s v="Not participated"/>
    <n v="10"/>
    <n v="10"/>
    <n v="10"/>
    <s v=""/>
    <s v="Not participated"/>
    <s v="Not participated"/>
    <s v="Not participated"/>
    <s v="Not participated"/>
    <s v="Not participated"/>
    <s v="Not participated"/>
    <s v="Not participated"/>
    <s v="Not participated"/>
    <s v="Yes"/>
    <s v="Quite useful"/>
    <n v="6"/>
    <n v="10"/>
    <n v="7"/>
    <n v="8"/>
    <n v="8"/>
    <n v="8.6666666666666661"/>
    <n v="9"/>
    <n v="5"/>
    <n v="9"/>
    <n v="7.5"/>
    <m/>
    <s v=" "/>
    <s v="Quite a lot"/>
    <s v="Yes"/>
    <s v="Quite a lot"/>
    <s v="Yes"/>
    <s v="I met people with whom I implemented new projects. I could look for support"/>
    <s v="Quite a lot"/>
    <m/>
    <s v=" "/>
    <m/>
  </r>
  <r>
    <d v="2019-11-20T01:17:53"/>
    <d v="2019-11-19T00:00:00"/>
    <x v="1"/>
    <s v="Prefer not to specify"/>
    <s v="Prefer not to specify"/>
    <s v="Germany"/>
    <s v="Prefer not to specify"/>
    <s v="No"/>
    <s v="Social Activities, International Study Visit"/>
    <s v="Not participated"/>
    <n v="10"/>
    <s v="Not participated"/>
    <n v="7"/>
    <n v="10"/>
    <s v="Not participated"/>
    <s v="Not participated"/>
    <s v="Not participated"/>
    <n v="10"/>
    <s v="Not participated"/>
    <s v="Not participated"/>
    <n v="8"/>
    <s v="Not participated"/>
    <s v="No"/>
    <s v="Not at all useful"/>
    <n v="7"/>
    <n v="6"/>
    <n v="7.5"/>
    <n v="8"/>
    <n v="8"/>
    <n v="8.6666666666666661"/>
    <n v="9"/>
    <n v="10"/>
    <n v="9"/>
    <n v="8"/>
    <m/>
    <s v=" "/>
    <s v="Not sure"/>
    <s v="Yes"/>
    <s v="Quite a lot"/>
    <s v="Yes"/>
    <s v="Talk"/>
    <s v="Not sure"/>
    <m/>
    <s v=" "/>
    <m/>
  </r>
  <r>
    <d v="2019-11-20T04:33:05"/>
    <d v="2019-11-19T00:00:00"/>
    <x v="1"/>
    <s v="Female"/>
    <s v="18-30"/>
    <s v="Germany"/>
    <s v="No"/>
    <s v="No"/>
    <s v="Local Workshop led by the facilitators, Social Activities, International Study Visit"/>
    <s v="Not participated"/>
    <n v="10"/>
    <n v="9"/>
    <n v="9"/>
    <n v="10"/>
    <s v="Not participated"/>
    <s v="Not participated"/>
    <n v="10"/>
    <s v="Not participated"/>
    <s v="Not participated"/>
    <n v="10"/>
    <s v="Not participated"/>
    <s v="Not participated"/>
    <s v="Yes"/>
    <s v="Very useful"/>
    <n v="9"/>
    <n v="8"/>
    <n v="9.5"/>
    <n v="10"/>
    <n v="10"/>
    <n v="10"/>
    <n v="10"/>
    <n v="10"/>
    <n v="10"/>
    <n v="9"/>
    <m/>
    <s v="new movement, part"/>
    <s v="Quite a lot"/>
    <s v="Yes"/>
    <s v="Quite a lot"/>
    <s v="No"/>
    <s v=".."/>
    <s v="Quite a lot"/>
    <m/>
    <s v=" "/>
    <m/>
  </r>
  <r>
    <d v="2019-11-20T05:25:29"/>
    <d v="2019-11-19T00:00:00"/>
    <x v="1"/>
    <s v="Female"/>
    <s v="51-60"/>
    <s v="Germany"/>
    <s v="No"/>
    <s v="No"/>
    <s v="Local Workshop led by the facilitators, Social Activities, International Study Visit, International Networking Event in Krakow"/>
    <n v="8"/>
    <n v="9"/>
    <n v="8"/>
    <n v="7"/>
    <n v="7.833333333333333"/>
    <n v="10"/>
    <n v="8"/>
    <n v="9"/>
    <n v="7"/>
    <n v="6"/>
    <n v="7"/>
    <n v="10"/>
    <n v="8"/>
    <s v="Yes"/>
    <s v="Quite useful"/>
    <n v="10"/>
    <n v="10"/>
    <n v="9.5"/>
    <n v="8"/>
    <n v="9"/>
    <n v="9.3333333333333339"/>
    <n v="10"/>
    <n v="10"/>
    <n v="10"/>
    <n v="10"/>
    <s v="I feel brave and encouraged"/>
    <s v=" "/>
    <s v="A lot"/>
    <s v="Yes"/>
    <s v="Not sure"/>
    <s v="Yes"/>
    <s v="We got in contact with social offices and open doors "/>
    <s v="Not sure"/>
    <s v="MURAL made me strong and gave me a better view to a lot of things. Thank you so much! "/>
    <s v="Positive"/>
    <s v="0.994"/>
  </r>
  <r>
    <d v="2019-11-20T07:35:48"/>
    <d v="2019-11-19T00:00:00"/>
    <x v="1"/>
    <s v="Female"/>
    <s v="51-60"/>
    <s v="Germany"/>
    <s v="No"/>
    <s v="No"/>
    <s v="Facilitators’ Workshop, International Study Visit"/>
    <n v="8"/>
    <s v="Not participated"/>
    <s v="Not participated"/>
    <s v="Not participated"/>
    <n v="7"/>
    <s v="Not participated"/>
    <s v="Not participated"/>
    <s v="Not participated"/>
    <s v="Not participated"/>
    <n v="7"/>
    <s v="Not participated"/>
    <s v="Not participated"/>
    <s v="Not participated"/>
    <s v="No"/>
    <s v="Not sure"/>
    <n v="8"/>
    <n v="8"/>
    <n v="7.5"/>
    <n v="8"/>
    <n v="7"/>
    <n v="8.3333333333333339"/>
    <n v="8"/>
    <n v="6"/>
    <n v="9"/>
    <n v="7"/>
    <m/>
    <m/>
    <s v="Quite a lot"/>
    <s v="Yes"/>
    <s v="Quite a lot"/>
    <s v="Yes"/>
    <s v="Extended network"/>
    <s v="Not very much"/>
    <m/>
    <s v=" "/>
    <m/>
  </r>
  <r>
    <d v="2019-11-20T10:31:24"/>
    <d v="2019-11-19T00:00:00"/>
    <x v="1"/>
    <s v="Male"/>
    <s v="31-40"/>
    <s v="Germany"/>
    <s v="Prefer not to specify"/>
    <s v="No"/>
    <s v="Local Workshop led by the facilitators, International Study Visit"/>
    <s v="Not participated"/>
    <n v="10"/>
    <n v="10"/>
    <n v="10"/>
    <n v="8"/>
    <s v="Not participated"/>
    <s v="Not participated"/>
    <s v="Not participated"/>
    <s v="Not participated"/>
    <s v="Not participated"/>
    <n v="8"/>
    <s v="Not participated"/>
    <s v="Not participated"/>
    <s v="No"/>
    <s v="Not sure"/>
    <n v="8"/>
    <n v="8"/>
    <n v="7"/>
    <n v="8"/>
    <n v="6"/>
    <n v="8"/>
    <n v="7"/>
    <n v="9"/>
    <n v="9"/>
    <n v="8.5"/>
    <s v="together we can make a real difference "/>
    <s v="real difference"/>
    <s v="Not sure"/>
    <s v="Yes"/>
    <s v="A lot"/>
    <s v="No"/>
    <s v="no"/>
    <s v="Not sure"/>
    <m/>
    <s v=" "/>
    <m/>
  </r>
  <r>
    <d v="2019-11-20T20:26:48"/>
    <d v="2019-11-20T00:00:00"/>
    <x v="1"/>
    <s v="Female"/>
    <s v="18-30"/>
    <s v="Germany"/>
    <s v="No"/>
    <s v="No"/>
    <s v="Local Workshop led by the facilitators, Social Activities, International Study Visit"/>
    <s v="Not participated"/>
    <n v="10"/>
    <n v="8"/>
    <n v="7"/>
    <n v="8.5"/>
    <s v="Not participated"/>
    <s v="Not participated"/>
    <s v="Not participated"/>
    <n v="9"/>
    <s v="Not participated"/>
    <n v="8"/>
    <s v="Not participated"/>
    <s v="Not participated"/>
    <s v="No"/>
    <s v="Not sure"/>
    <n v="9"/>
    <n v="8"/>
    <n v="9"/>
    <n v="8"/>
    <n v="9"/>
    <n v="9"/>
    <n v="9"/>
    <n v="9"/>
    <n v="10"/>
    <n v="8.5"/>
    <s v="If society was like the MURAL participants, the world would be a better place"/>
    <s v="mural participants, better place, society, world"/>
    <s v="Quite a lot"/>
    <s v="Yes"/>
    <s v="Not very much"/>
    <s v="Yes"/>
    <s v="I don't understand this question. Is it related to what I've done to develop new contacts? I participated in the MURAL events and also in SwaF events, such as the &quot;Stammtisch&quot;"/>
    <s v="Not very much"/>
    <s v="The degree of tolerance and inclusion within SwaF is already quite high and that's why I think it didn't increase so much. Nevertheless, I still think that MURAL is a great project and should be applied to society as a whole."/>
    <s v="Positive"/>
    <s v="0.98"/>
  </r>
  <r>
    <d v="2019-11-20T22:56:49"/>
    <d v="2019-11-20T00:00:00"/>
    <x v="1"/>
    <s v="Female"/>
    <s v="18-30"/>
    <s v="Germany"/>
    <s v="No"/>
    <s v="No"/>
    <s v="Local Workshop led by the facilitators, Social Activities, International Study Visit"/>
    <s v="Not participated"/>
    <n v="10"/>
    <n v="10"/>
    <n v="10"/>
    <n v="7"/>
    <s v="Not participated"/>
    <s v="Not participated"/>
    <s v="Not participated"/>
    <s v="Not participated"/>
    <n v="4"/>
    <n v="10"/>
    <s v="Not participated"/>
    <s v="Not participated"/>
    <s v="No"/>
    <s v="Not sure"/>
    <n v="8"/>
    <n v="10"/>
    <n v="9"/>
    <n v="10"/>
    <n v="10"/>
    <n v="10"/>
    <n v="10"/>
    <n v="10"/>
    <n v="10"/>
    <n v="10"/>
    <s v="See that there are so many people with the same goals and  a lot of energy and if we get together that even more energy comes out! _x000a_"/>
    <s v="lot of energy, many people, goal, energy"/>
    <s v="Quite a lot"/>
    <s v="Yes"/>
    <s v="A lot"/>
    <s v="Yes"/>
    <s v="the first social action in my comunity was about the tolerance against other religions. we talked about it in a circle and exchanged opinions and felelings. in this context I met a lot of new people I haven't known before."/>
    <s v="Not sure"/>
    <m/>
    <s v=" "/>
    <m/>
  </r>
  <r>
    <d v="2019-11-20T23:25:15"/>
    <d v="2019-11-20T00:00:00"/>
    <x v="1"/>
    <s v="Female"/>
    <s v="18-30"/>
    <s v="Poland"/>
    <s v="No"/>
    <s v="No"/>
    <s v="Local Workshop led by the facilitators, Social Activities, International Study Visit"/>
    <s v="Not participated"/>
    <n v="10"/>
    <n v="10"/>
    <n v="10"/>
    <n v="10"/>
    <n v="10"/>
    <s v="Not participated"/>
    <n v="10"/>
    <s v="Not participated"/>
    <s v="Not participated"/>
    <s v="Not participated"/>
    <s v="Not participated"/>
    <n v="10"/>
    <s v="Yes"/>
    <s v="Very useful"/>
    <n v="10"/>
    <n v="10"/>
    <n v="9.5"/>
    <n v="9"/>
    <n v="9"/>
    <n v="9.6666666666666661"/>
    <n v="10"/>
    <n v="9"/>
    <n v="10"/>
    <n v="9.5"/>
    <s v="I had a chance to meet a lot of people who think in the same way. I had an opportunity to get   a lot of experience. Now I am very motivated to further acitivties."/>
    <s v="lot of people, lot of experience, chance, way, acitivties, opportunities"/>
    <s v="A lot"/>
    <s v="Yes"/>
    <s v="Quite a lot"/>
    <s v="No"/>
    <s v="No"/>
    <s v="Quite a lot"/>
    <m/>
    <s v=" "/>
    <m/>
  </r>
  <r>
    <d v="2019-11-21T00:32:38"/>
    <d v="2019-11-21T00:00:00"/>
    <x v="1"/>
    <s v="Female"/>
    <s v="51-60"/>
    <s v="Poland"/>
    <s v="Yes"/>
    <s v="No"/>
    <s v="Facilitators’ Workshop, Local Workshop led by the facilitators, Social Activities, International Study Visit, International Networking Event in Krakow"/>
    <n v="9"/>
    <n v="9"/>
    <n v="9"/>
    <n v="6"/>
    <n v="9"/>
    <n v="9"/>
    <n v="9"/>
    <n v="9"/>
    <n v="9"/>
    <n v="9"/>
    <n v="9"/>
    <n v="9"/>
    <n v="9"/>
    <s v="Yes"/>
    <s v="Not very useful"/>
    <n v="8"/>
    <n v="9"/>
    <n v="8.5"/>
    <n v="9"/>
    <n v="9"/>
    <n v="9"/>
    <n v="9"/>
    <n v="9"/>
    <n v="9"/>
    <n v="9"/>
    <s v="_x000a_multimedia devices"/>
    <s v="multimedia device"/>
    <s v="A lot"/>
    <s v="Yes"/>
    <s v="A lot"/>
    <s v="Yes"/>
    <s v="organized NAWRUZ, I made a movie"/>
    <s v="Quite a lot"/>
    <s v="thanks a lot"/>
    <s v="Positive"/>
    <s v="0.678"/>
  </r>
  <r>
    <d v="2019-11-21T00:42:04"/>
    <d v="2019-11-20T00:00:00"/>
    <x v="1"/>
    <s v="Female"/>
    <s v="61-70"/>
    <s v="Poland"/>
    <s v="No"/>
    <s v="No"/>
    <s v="Facilitators’ Workshop, Local Workshop led by the facilitators, Social Activities, International Study Visit"/>
    <n v="6"/>
    <n v="7"/>
    <n v="8"/>
    <n v="7"/>
    <n v="5.833333333333333"/>
    <n v="5"/>
    <n v="5"/>
    <n v="6"/>
    <n v="5"/>
    <n v="9"/>
    <n v="5"/>
    <n v="5"/>
    <n v="6"/>
    <s v="Yes"/>
    <s v="Not very useful"/>
    <n v="6"/>
    <n v="5"/>
    <n v="5.5"/>
    <n v="6"/>
    <n v="5"/>
    <n v="6.333333333333333"/>
    <n v="7"/>
    <n v="7"/>
    <n v="6"/>
    <n v="6"/>
    <s v="Meetings with interesting people"/>
    <s v="interesting people, meeting"/>
    <s v="A lot"/>
    <s v="Yes"/>
    <s v="A lot"/>
    <s v="Yes"/>
    <s v="Forbearance for others"/>
    <s v="A lot"/>
    <s v="Be open to people of other nationalities"/>
    <s v="Positive"/>
    <s v="0.401"/>
  </r>
  <r>
    <d v="2019-11-23T22:34:57"/>
    <d v="1992-08-28T00:00:00"/>
    <x v="1"/>
    <s v="Female"/>
    <s v="18-30"/>
    <s v="Poland"/>
    <s v="No"/>
    <s v="No"/>
    <s v="Local Workshop led by the facilitators, Social Activities"/>
    <n v="10"/>
    <n v="10"/>
    <n v="7"/>
    <n v="7"/>
    <s v=""/>
    <s v="Not participated"/>
    <s v="Not participated"/>
    <s v="Not participated"/>
    <s v="Not participated"/>
    <s v="Not participated"/>
    <s v="Not participated"/>
    <s v="Not participated"/>
    <s v="Not participated"/>
    <s v="Yes"/>
    <s v="Quite useful"/>
    <n v="10"/>
    <n v="10"/>
    <n v="7.5"/>
    <n v="7"/>
    <n v="5"/>
    <n v="7"/>
    <n v="7"/>
    <n v="1"/>
    <n v="7"/>
    <n v="5.5"/>
    <s v="Understanding"/>
    <s v=" "/>
    <s v="Quite a lot"/>
    <s v="Yes"/>
    <s v="Quite a lot"/>
    <s v="Yes"/>
    <s v="Training for teachers to feel like a child who comes to school as a foreigner."/>
    <s v="Not sure"/>
    <s v="Thank you for everything."/>
    <s v="Positive"/>
    <s v="0.927"/>
  </r>
  <r>
    <d v="2019-11-24T00:48:35"/>
    <d v="2019-11-23T00:00:00"/>
    <x v="1"/>
    <s v="Prefer not to specify"/>
    <s v="18-30"/>
    <s v="Greece"/>
    <s v="No"/>
    <s v="No"/>
    <s v="Local Workshop led by the facilitators, Social Activities, International Study Visit, International Networking Event in Krakow"/>
    <s v="Not participated"/>
    <n v="10"/>
    <n v="10"/>
    <n v="10"/>
    <n v="9.5"/>
    <s v="Not participated"/>
    <n v="10"/>
    <s v="Not participated"/>
    <s v="Not participated"/>
    <n v="9"/>
    <s v="Not participated"/>
    <n v="9"/>
    <s v="Not participated"/>
    <s v="Yes"/>
    <s v="Not sure"/>
    <n v="10"/>
    <n v="10"/>
    <n v="10"/>
    <n v="10"/>
    <n v="10"/>
    <n v="10"/>
    <n v="10"/>
    <n v="10"/>
    <n v="10"/>
    <n v="10"/>
    <m/>
    <s v=" "/>
    <s v="A lot"/>
    <s v="Yes"/>
    <s v="A lot"/>
    <s v="No"/>
    <s v="."/>
    <s v="A lot"/>
    <m/>
    <s v=" "/>
    <m/>
  </r>
  <r>
    <d v="2019-11-26T08:20:18"/>
    <d v="2019-11-25T00:00:00"/>
    <x v="1"/>
    <s v="Female"/>
    <s v="41-50"/>
    <s v="Poland"/>
    <s v="No"/>
    <s v="No"/>
    <s v="Local Workshop led by the facilitators, Social Activities"/>
    <s v="Not participated"/>
    <n v="10"/>
    <s v="Not participated"/>
    <n v="9"/>
    <s v=""/>
    <s v="Not participated"/>
    <s v="Not participated"/>
    <s v="Not participated"/>
    <s v="Not participated"/>
    <s v="Not participated"/>
    <s v="Not participated"/>
    <s v="Not participated"/>
    <s v="Not participated"/>
    <s v="Yes"/>
    <s v="Very useful"/>
    <n v="8"/>
    <n v="10"/>
    <n v="8"/>
    <n v="10"/>
    <n v="8"/>
    <n v="9.6666666666666661"/>
    <n v="9"/>
    <n v="1"/>
    <n v="10"/>
    <n v="5.5"/>
    <m/>
    <s v="understanding"/>
    <s v="A lot"/>
    <s v="Yes"/>
    <s v="Quite a lot"/>
    <s v="Yes"/>
    <s v="A joint social project with one of the organizations known at the MURAL training."/>
    <s v="A lot"/>
    <m/>
    <s v=" "/>
    <m/>
  </r>
  <r>
    <d v="2019-11-26T22:36:35"/>
    <d v="2019-11-26T00:00:00"/>
    <x v="1"/>
    <s v="Male"/>
    <s v="18-30"/>
    <s v="Portugal"/>
    <s v="No"/>
    <s v="No"/>
    <s v="Local Workshop led by the facilitators, Social Activities, International Study Visit"/>
    <s v="Not participated"/>
    <n v="10"/>
    <n v="10"/>
    <n v="10"/>
    <n v="10"/>
    <n v="10"/>
    <s v="Not participated"/>
    <s v="Not participated"/>
    <n v="10"/>
    <s v="Not participated"/>
    <s v="Not participated"/>
    <s v="Not participated"/>
    <s v="Not participated"/>
    <s v="Yes"/>
    <s v="Quite useful"/>
    <n v="10"/>
    <n v="10"/>
    <n v="10"/>
    <n v="10"/>
    <n v="10"/>
    <n v="10"/>
    <n v="10"/>
    <n v="10"/>
    <n v="10"/>
    <n v="10"/>
    <s v="Sharing is caring"/>
    <s v=" "/>
    <s v="A lot"/>
    <s v="Yes"/>
    <s v="A lot"/>
    <s v="Yes"/>
    <s v="Monthly meetings"/>
    <s v="A lot"/>
    <m/>
    <s v=" "/>
    <m/>
  </r>
  <r>
    <d v="2019-11-26T23:59:02"/>
    <d v="1994-09-23T00:00:00"/>
    <x v="1"/>
    <s v="Female"/>
    <s v="18-30"/>
    <s v="Portugal"/>
    <s v="No"/>
    <s v="No"/>
    <s v="Local Workshop led by the facilitators, Social Activities"/>
    <s v="Not participated"/>
    <n v="8"/>
    <n v="8"/>
    <n v="8"/>
    <s v=""/>
    <s v="Not participated"/>
    <s v="Not participated"/>
    <s v="Not participated"/>
    <s v="Not participated"/>
    <s v="Not participated"/>
    <s v="Not participated"/>
    <s v="Not participated"/>
    <s v="Not participated"/>
    <s v="Yes"/>
    <s v="Quite useful"/>
    <n v="8"/>
    <n v="9"/>
    <n v="8"/>
    <n v="10"/>
    <n v="8"/>
    <n v="9"/>
    <n v="9"/>
    <n v="1"/>
    <n v="8"/>
    <n v="5"/>
    <m/>
    <s v="sharing"/>
    <s v="Quite a lot"/>
    <s v="Yes"/>
    <s v="Quite a lot"/>
    <s v="No"/>
    <s v="-"/>
    <s v="Quite a lot"/>
    <m/>
    <s v=" "/>
    <m/>
  </r>
  <r>
    <d v="2019-11-27T00:36:21"/>
    <d v="2019-11-26T00:00:00"/>
    <x v="1"/>
    <s v="Male"/>
    <s v="18-30"/>
    <s v="Portugal"/>
    <s v="Yes"/>
    <s v="Prefer not to specify"/>
    <s v="Facilitators’ Workshop"/>
    <n v="9"/>
    <s v="Not participated"/>
    <s v="Not participated"/>
    <s v="Not participated"/>
    <s v=""/>
    <s v="Not participated"/>
    <s v="Not participated"/>
    <s v="Not participated"/>
    <s v="Not participated"/>
    <s v="Not participated"/>
    <s v="Not participated"/>
    <s v="Not participated"/>
    <s v="Not participated"/>
    <s v="Yes"/>
    <s v="Quite useful"/>
    <n v="9"/>
    <n v="10"/>
    <n v="9.5"/>
    <n v="10"/>
    <n v="10"/>
    <n v="10"/>
    <n v="10"/>
    <n v="1"/>
    <n v="10"/>
    <n v="5.5"/>
    <s v="I learn to create a good environment to communication. and most of all, i start believing than small action can make big changes. "/>
    <s v=" "/>
    <s v="A lot"/>
    <s v="No"/>
    <s v="Not sure"/>
    <s v="No"/>
    <s v="Nothing, but I will for certain."/>
    <s v="Not sure"/>
    <s v="Tank you for this expiriens"/>
    <s v="Neutral"/>
    <s v="0.737"/>
  </r>
  <r>
    <d v="2019-11-27T06:35:46"/>
    <d v="2019-11-26T00:00:00"/>
    <x v="0"/>
    <s v="Female"/>
    <s v="18-30"/>
    <s v="Germany"/>
    <s v="Yes"/>
    <s v="No"/>
    <s v="Facilitators’ Workshop, Local Workshop led by the facilitators, Social Activities, International Study Visit, International Networking Event in Krakow"/>
    <n v="4"/>
    <n v="9"/>
    <n v="10"/>
    <n v="8"/>
    <n v="10"/>
    <s v="Not participated"/>
    <s v="Not participated"/>
    <s v="Not participated"/>
    <s v="Not participated"/>
    <s v="Not participated"/>
    <n v="10"/>
    <s v="Not participated"/>
    <n v="9"/>
    <s v="No"/>
    <s v="Not sure"/>
    <m/>
    <n v="10"/>
    <n v="9"/>
    <m/>
    <n v="9"/>
    <n v="10"/>
    <n v="10"/>
    <n v="10"/>
    <n v="10"/>
    <n v="10"/>
    <m/>
    <s v="good environment, small action, big change, communications"/>
    <s v="A lot"/>
    <s v="Yes"/>
    <s v="A lot"/>
    <s v="Yes"/>
    <s v="X"/>
    <s v="Not sure"/>
    <s v="I am still very confused how the facilitator Training and the Last Event in Krakow weren't sensitive towards discrimination, Personal spaces and reproduction of stereotypes and gender identities. I think in contexts like this and were it is about Respect und Tolerance - there has to be more awareness. There should also be spaces, a Person where people could Go to. Acting against racism means to Accept that we all are racist because we grew Up in a racist society - therefore the Chancen of racism Happening in those Events are high. And should therefore be taken Care of."/>
    <s v="Neutral"/>
    <s v="0.505"/>
  </r>
  <r>
    <d v="2019-11-28T00:08:47"/>
    <d v="2019-11-27T00:00:00"/>
    <x v="0"/>
    <s v="Male"/>
    <s v="31-40"/>
    <s v="Germany"/>
    <s v="No"/>
    <s v="No"/>
    <s v="Facilitators’ Workshop, Local Workshop led by the facilitators, International Study Visit, International Networking Event in Krakow"/>
    <n v="9"/>
    <n v="10"/>
    <s v="Not participated"/>
    <s v="Not participated"/>
    <n v="10"/>
    <s v="Not participated"/>
    <s v="Not participated"/>
    <s v="Not participated"/>
    <s v="Not participated"/>
    <s v="Not participated"/>
    <n v="10"/>
    <n v="9"/>
    <n v="9"/>
    <s v="Yes"/>
    <s v="Very useful"/>
    <n v="8"/>
    <n v="9"/>
    <n v="8"/>
    <n v="9"/>
    <n v="8"/>
    <n v="8.6666666666666661"/>
    <n v="8"/>
    <n v="9"/>
    <n v="9"/>
    <n v="9"/>
    <s v="My abilities in leading a group and support kn learning processes"/>
    <s v="learning process, group, ability, support"/>
    <s v="A lot"/>
    <s v="No"/>
    <s v="A lot"/>
    <s v="Yes"/>
    <s v="Contact with coordination of social housing in Mülheim"/>
    <s v="Quite a lot"/>
    <m/>
    <s v=" "/>
    <m/>
  </r>
  <r>
    <d v="2019-11-28T03:18:35"/>
    <d v="2019-11-27T00:00:00"/>
    <x v="1"/>
    <s v="Female"/>
    <s v="18-30"/>
    <s v="Portugal"/>
    <s v="No"/>
    <s v="No"/>
    <s v="Social Activities"/>
    <n v="6"/>
    <n v="8"/>
    <n v="8"/>
    <n v="8"/>
    <n v="7"/>
    <n v="7"/>
    <n v="7"/>
    <n v="7"/>
    <n v="7"/>
    <n v="7"/>
    <n v="7"/>
    <n v="7"/>
    <n v="7"/>
    <s v="Yes"/>
    <s v="Quite useful"/>
    <n v="7"/>
    <n v="9"/>
    <n v="8"/>
    <n v="9"/>
    <n v="9"/>
    <n v="9"/>
    <n v="9"/>
    <n v="8"/>
    <n v="9"/>
    <n v="8.5"/>
    <s v="Getting to know the Active Citizenship toolkit"/>
    <s v="active citizenship toolkit"/>
    <s v="Quite a lot"/>
    <s v="No"/>
    <s v="Not sure"/>
    <s v="Yes"/>
    <s v="not implemented any activity yet but exchanged ideas"/>
    <s v="Quite a lot"/>
    <m/>
    <s v=" "/>
    <m/>
  </r>
  <r>
    <d v="2019-11-28T21:17:32"/>
    <d v="2019-11-28T00:00:00"/>
    <x v="1"/>
    <s v="Female"/>
    <s v="18-30"/>
    <s v="Greece"/>
    <s v="No"/>
    <s v="No"/>
    <s v="Local Workshop led by the facilitators, International Study Visit, International Networking Event in Krakow"/>
    <s v="Not participated"/>
    <n v="2"/>
    <s v="Not participated"/>
    <n v="5"/>
    <n v="9"/>
    <s v="Not participated"/>
    <s v="Not participated"/>
    <s v="Not participated"/>
    <n v="9"/>
    <s v="Not participated"/>
    <s v="Not participated"/>
    <n v="8"/>
    <s v="Not participated"/>
    <s v="Yes"/>
    <s v="Not very useful"/>
    <n v="8"/>
    <n v="4"/>
    <n v="7.5"/>
    <n v="7"/>
    <n v="7"/>
    <n v="7.333333333333333"/>
    <n v="9"/>
    <n v="8"/>
    <n v="6"/>
    <n v="6"/>
    <m/>
    <m/>
    <s v="Not sure"/>
    <s v="Yes"/>
    <s v="Not sure"/>
    <s v="Yes"/>
    <s v="I have met people who are working at institutions that promote peace and race against discrimination. I also participated at events that these institutions organised at my home country."/>
    <s v="Not very much"/>
    <m/>
    <s v=" "/>
    <m/>
  </r>
  <r>
    <d v="2019-11-28T22:14:58"/>
    <d v="2019-11-28T00:00:00"/>
    <x v="1"/>
    <s v="Female"/>
    <s v="18-30"/>
    <s v="Greece"/>
    <s v="No"/>
    <s v="No"/>
    <s v="Local Workshop led by the facilitators, Social Activities, International Study Visit, International Networking Event in Krakow"/>
    <n v="7"/>
    <n v="6"/>
    <n v="7"/>
    <n v="6"/>
    <n v="2.3333333333333335"/>
    <n v="1"/>
    <n v="1"/>
    <n v="1"/>
    <n v="9"/>
    <n v="1"/>
    <n v="1"/>
    <n v="9"/>
    <n v="1"/>
    <s v="Yes"/>
    <s v="Quite useful"/>
    <n v="9"/>
    <n v="8"/>
    <n v="8"/>
    <n v="8"/>
    <n v="7"/>
    <n v="9"/>
    <n v="10"/>
    <n v="8"/>
    <n v="9"/>
    <n v="8"/>
    <s v="Not only accepting, but also loving differences and diversity"/>
    <s v="difference, diversity"/>
    <s v="Quite a lot"/>
    <s v="Yes"/>
    <s v="Quite a lot"/>
    <s v="Yes"/>
    <s v="A workshop in the university about stereotypes, with a combination of theory and exercises."/>
    <s v="Not sure"/>
    <s v="I feel that I am not alone."/>
    <s v="Neutral"/>
    <s v="0.411"/>
  </r>
  <r>
    <d v="2019-11-29T05:11:05"/>
    <d v="2019-11-28T00:00:00"/>
    <x v="2"/>
    <s v="Female"/>
    <s v="18-30"/>
    <s v="Greece"/>
    <s v="No"/>
    <s v="No"/>
    <s v="Facilitators’ Workshop, Local Workshop led by the facilitators, International Study Visit, International Networking Event in Krakow"/>
    <n v="9"/>
    <n v="9"/>
    <n v="9"/>
    <n v="8"/>
    <n v="10"/>
    <s v="Not participated"/>
    <n v="10"/>
    <s v="Not participated"/>
    <s v="Not participated"/>
    <s v="Not participated"/>
    <s v="Not participated"/>
    <n v="9"/>
    <s v="Not participated"/>
    <s v="Yes"/>
    <s v="Quite useful"/>
    <n v="10"/>
    <n v="10"/>
    <n v="9.5"/>
    <n v="9"/>
    <n v="9"/>
    <n v="9.6666666666666661"/>
    <n v="10"/>
    <n v="10"/>
    <n v="10"/>
    <n v="10"/>
    <s v="Safe and brave space for expression"/>
    <s v="brave space, expression"/>
    <s v="A lot"/>
    <s v="Yes"/>
    <s v="A lot"/>
    <s v="Yes"/>
    <s v="partnership with Jewish and Muslim Community and Municipality of Athens"/>
    <s v="A lot"/>
    <m/>
    <s v=" "/>
    <m/>
  </r>
  <r>
    <d v="2019-11-29T06:17:31"/>
    <d v="2019-11-28T00:00:00"/>
    <x v="1"/>
    <s v="Female"/>
    <s v="18-30"/>
    <s v="Greece"/>
    <s v="No"/>
    <s v="No"/>
    <s v="Local Workshop led by the facilitators, Social Activities, International Study Visit"/>
    <n v="3"/>
    <n v="3"/>
    <n v="3"/>
    <n v="3"/>
    <n v="3.1666666666666665"/>
    <n v="3"/>
    <n v="2"/>
    <n v="3"/>
    <n v="3"/>
    <n v="4"/>
    <n v="4"/>
    <n v="4"/>
    <n v="4"/>
    <s v="No"/>
    <m/>
    <n v="3"/>
    <n v="3"/>
    <n v="3"/>
    <n v="2"/>
    <n v="3"/>
    <n v="2.3333333333333335"/>
    <n v="3"/>
    <n v="3"/>
    <n v="2"/>
    <n v="3"/>
    <m/>
    <m/>
    <s v="Not sure"/>
    <s v="No"/>
    <m/>
    <s v="Yes"/>
    <s v="Networking"/>
    <s v="Not sure"/>
    <m/>
    <s v=" "/>
    <m/>
  </r>
  <r>
    <d v="2019-11-30T05:36:22"/>
    <d v="2019-11-29T00:00:00"/>
    <x v="1"/>
    <s v="Female"/>
    <s v="41-50"/>
    <s v="Poland"/>
    <s v="No"/>
    <s v="No"/>
    <s v="Local Workshop led by the facilitators, Social Activities, International Study Visit, International Networking Event in Krakow"/>
    <s v="Not participated"/>
    <n v="10"/>
    <n v="10"/>
    <n v="10"/>
    <n v="10"/>
    <s v="Not participated"/>
    <s v="Not participated"/>
    <n v="10"/>
    <s v="Not participated"/>
    <s v="Not participated"/>
    <s v="Not participated"/>
    <n v="10"/>
    <n v="10"/>
    <s v="No"/>
    <s v="Quite useful"/>
    <n v="10"/>
    <n v="10"/>
    <n v="9.5"/>
    <n v="9"/>
    <n v="9"/>
    <n v="9.6666666666666661"/>
    <n v="10"/>
    <n v="7"/>
    <n v="10"/>
    <n v="8.5"/>
    <s v="international networking "/>
    <s v="international networking"/>
    <s v="A lot"/>
    <s v="Yes"/>
    <s v="Quite a lot"/>
    <s v="Yes"/>
    <s v="meetings, social activities with participants of Mural,"/>
    <s v="Quite a lot"/>
    <s v="It was very useful and wonderful experience ! Thank. You!"/>
    <s v="Positive"/>
    <s v="1"/>
  </r>
  <r>
    <d v="2019-11-30T08:32:10"/>
    <d v="2019-11-29T00:00:00"/>
    <x v="1"/>
    <s v="Female"/>
    <s v="18-30"/>
    <s v="Portugal"/>
    <s v="No"/>
    <s v="No"/>
    <s v="Local Workshop led by the facilitators, Social Activities"/>
    <s v="Not participated"/>
    <n v="9"/>
    <n v="9"/>
    <n v="9"/>
    <s v=""/>
    <s v="Not participated"/>
    <s v="Not participated"/>
    <s v="Not participated"/>
    <s v="Not participated"/>
    <s v="Not participated"/>
    <s v="Not participated"/>
    <s v="Not participated"/>
    <s v="Not participated"/>
    <s v="Yes"/>
    <s v="Quite useful"/>
    <n v="9"/>
    <n v="7"/>
    <n v="8"/>
    <n v="7"/>
    <n v="7"/>
    <n v="7.333333333333333"/>
    <n v="8"/>
    <n v="4"/>
    <n v="7"/>
    <n v="5.5"/>
    <s v="Religion tolerance"/>
    <s v="religion tolerance"/>
    <s v="Not very much"/>
    <s v="Yes"/>
    <s v="Quite a lot"/>
    <s v="No"/>
    <s v="no"/>
    <s v="Not sure"/>
    <s v="There should be an amount provided for the participants carry out their action. If it is not possible, the participants should be advised during the workshops, that their actions have to be carried out without money, or with some conditions (specified)."/>
    <s v="Negative"/>
    <s v="0.523"/>
  </r>
  <r>
    <d v="2019-11-30T12:19:03"/>
    <d v="2019-11-29T00:00:00"/>
    <x v="1"/>
    <s v="Female"/>
    <s v="31-40"/>
    <s v="Portugal"/>
    <s v="No"/>
    <s v="No"/>
    <s v="Local Workshop led by the facilitators, International Study Visit"/>
    <n v="7"/>
    <n v="7"/>
    <n v="8"/>
    <n v="8"/>
    <n v="2"/>
    <n v="5"/>
    <n v="1"/>
    <n v="1"/>
    <n v="1"/>
    <n v="3"/>
    <n v="1"/>
    <n v="1"/>
    <n v="1"/>
    <s v="Yes"/>
    <s v="Very useful"/>
    <n v="7"/>
    <n v="9"/>
    <n v="8"/>
    <n v="8"/>
    <n v="9"/>
    <n v="8.6666666666666661"/>
    <n v="8"/>
    <n v="10"/>
    <n v="10"/>
    <n v="9.5"/>
    <s v="The sharing moments and network."/>
    <s v="sharing moment, network"/>
    <s v="Quite a lot"/>
    <s v="Yes"/>
    <s v="A lot"/>
    <s v="Yes"/>
    <s v="Invited MURAL participants to take part as members at the local action in my community."/>
    <s v="Quite a lot"/>
    <s v="Evaluation from 1-10 about different activities from MURAL project is mandatory and don't give us the option of do not evaluate, having into consideration that we don't took part in all of them. (I evaluated 1 at the ones that i didn't take part. Please delete it. Thank you for the learning opportunity!)"/>
    <s v="Positive"/>
    <s v="0.804"/>
  </r>
  <r>
    <d v="2019-12-01T22:14:41"/>
    <d v="2019-11-26T00:00:00"/>
    <x v="1"/>
    <s v="Female"/>
    <s v="18-30"/>
    <s v="Poland"/>
    <s v="No"/>
    <s v="No"/>
    <s v="Local Workshop led by the facilitators, Social Activities, International Study Visit, International Networking Event in Krakow"/>
    <s v="Not participated"/>
    <n v="10"/>
    <n v="8"/>
    <n v="10"/>
    <n v="10"/>
    <s v="Not participated"/>
    <s v="Not participated"/>
    <s v="Not participated"/>
    <s v="Not participated"/>
    <s v="Not participated"/>
    <n v="10"/>
    <n v="10"/>
    <n v="10"/>
    <s v="Yes"/>
    <s v="Quite useful"/>
    <n v="9"/>
    <n v="8"/>
    <n v="8.5"/>
    <n v="8"/>
    <n v="8"/>
    <n v="8.3333333333333339"/>
    <n v="7"/>
    <n v="10"/>
    <n v="10"/>
    <n v="9"/>
    <s v="To listen carefully other people. "/>
    <s v="people"/>
    <s v="Quite a lot"/>
    <s v="Yes"/>
    <s v="A lot"/>
    <s v="Yes"/>
    <s v="Yes I did! Though the MURAL project and ISV where I went with other people from Poland that I didn't have chance to meet during local workshop I've attended, I made a new connections that I've used during my social actions. I've invited there two ladies from local NGO for multicultural picnic which I've organized with my collague."/>
    <s v="A lot"/>
    <s v="I'm really amazed by the organization and design of whole MURAL project. I think it was one of the gretes and powerful experience that I had chance to experience. Everything was so useful and the opportunity of meeting other people from different countries who have the same goals was extraordinary and priceless opportunity. "/>
    <s v="Positive"/>
    <s v="0.998"/>
  </r>
  <r>
    <d v="2019-12-03T03:36:27"/>
    <d v="2019-12-02T00:00:00"/>
    <x v="1"/>
    <s v="Female"/>
    <s v="18-30"/>
    <s v="Greece"/>
    <s v="No"/>
    <s v="No"/>
    <s v="Facilitators’ Workshop, Local Workshop led by the facilitators"/>
    <n v="10"/>
    <n v="10"/>
    <s v="Not participated"/>
    <s v="Not participated"/>
    <s v=""/>
    <s v="Not participated"/>
    <s v="Not participated"/>
    <s v="Not participated"/>
    <s v="Not participated"/>
    <s v="Not participated"/>
    <s v="Not participated"/>
    <s v="Not participated"/>
    <s v="Not participated"/>
    <s v="Yes"/>
    <s v="Very useful"/>
    <n v="10"/>
    <n v="10"/>
    <n v="10"/>
    <n v="9"/>
    <n v="10"/>
    <n v="9.3333333333333339"/>
    <n v="9"/>
    <m/>
    <n v="10"/>
    <n v="10"/>
    <s v="The exchanging of views and learning to communicate with more confidence."/>
    <s v="confidence, view"/>
    <s v="Quite a lot"/>
    <s v="Yes"/>
    <s v="A lot"/>
    <s v="Yes"/>
    <s v="Support and visit kids refugess, by collecting toys and school equipment for a local kindengarden"/>
    <s v="Quite a lot"/>
    <m/>
    <s v=" "/>
    <m/>
  </r>
  <r>
    <d v="2019-12-03T21:41:58"/>
    <d v="2019-12-03T00:00:00"/>
    <x v="1"/>
    <s v="Male"/>
    <s v="18-30"/>
    <s v="Greece"/>
    <s v="No"/>
    <s v="No"/>
    <s v="Local Workshop led by the facilitators, Social Activities"/>
    <s v="Not participated"/>
    <n v="2"/>
    <n v="3"/>
    <n v="3"/>
    <s v=""/>
    <s v="Not participated"/>
    <s v="Not participated"/>
    <s v="Not participated"/>
    <s v="Not participated"/>
    <s v="Not participated"/>
    <s v="Not participated"/>
    <s v="Not participated"/>
    <s v="Not participated"/>
    <s v="No"/>
    <m/>
    <n v="2"/>
    <n v="1"/>
    <n v="2"/>
    <n v="1"/>
    <n v="2"/>
    <n v="1.6666666666666667"/>
    <n v="1"/>
    <m/>
    <n v="3"/>
    <n v="1"/>
    <s v="Facilitators where very bad. It was out of topic. We were playing kindergarten games and we did not do what they have told us"/>
    <s v="kindergarten games, topic, facilitator"/>
    <s v="Not at all"/>
    <s v="No"/>
    <s v="Not very much"/>
    <s v="No"/>
    <s v="no"/>
    <s v="Not sure"/>
    <s v="Very bad workshop ! _x000a_and that's what most of the participants said at that time."/>
    <s v="Negative"/>
    <s v="0.877"/>
  </r>
  <r>
    <d v="2019-12-03T22:03:49"/>
    <d v="2019-03-12T00:00:00"/>
    <x v="1"/>
    <s v="Female"/>
    <s v="18-30"/>
    <s v="Greece"/>
    <s v="No"/>
    <s v="No"/>
    <s v="Local Workshop led by the facilitators, Social Activities"/>
    <n v="9"/>
    <n v="10"/>
    <s v="Not participated"/>
    <n v="8"/>
    <n v="10"/>
    <s v="Not participated"/>
    <n v="10"/>
    <s v="Not participated"/>
    <s v="Not participated"/>
    <s v="Not participated"/>
    <s v="Not participated"/>
    <s v="Not participated"/>
    <n v="10"/>
    <s v="Yes"/>
    <s v="Quite useful"/>
    <n v="9"/>
    <n v="8"/>
    <n v="9"/>
    <n v="8"/>
    <n v="9"/>
    <n v="9"/>
    <n v="9"/>
    <n v="10"/>
    <n v="10"/>
    <n v="9"/>
    <m/>
    <s v=" "/>
    <s v="A lot"/>
    <s v="No"/>
    <m/>
    <s v="Yes"/>
    <s v="Spoke  with my new friends "/>
    <s v="Not sure"/>
    <m/>
    <s v=" "/>
    <m/>
  </r>
  <r>
    <d v="2019-12-03T22:05:10"/>
    <d v="2019-12-03T00:00:00"/>
    <x v="1"/>
    <s v="Male"/>
    <s v="51-60"/>
    <s v="Greece"/>
    <s v="No"/>
    <s v="No"/>
    <s v="Local Workshop led by the facilitators"/>
    <n v="2"/>
    <n v="3"/>
    <n v="2"/>
    <n v="2"/>
    <n v="1"/>
    <n v="1"/>
    <n v="1"/>
    <n v="1"/>
    <n v="1"/>
    <n v="1"/>
    <n v="1"/>
    <n v="1"/>
    <n v="1"/>
    <s v="Yes"/>
    <s v="Very useful"/>
    <n v="10"/>
    <n v="10"/>
    <n v="10"/>
    <n v="10"/>
    <n v="10"/>
    <n v="9.6666666666666661"/>
    <n v="9"/>
    <n v="9"/>
    <n v="10"/>
    <n v="9.5"/>
    <m/>
    <m/>
    <s v="A lot"/>
    <s v="Yes"/>
    <s v="Quite a lot"/>
    <s v="Yes"/>
    <s v="I organized a multi-cultural tournament for Korfball (an exciting team game for both two genders) "/>
    <s v="Quite a lot"/>
    <s v="Most of us didn't have the opportunity to take part in activities held in other countries although we have expressed our willing to participate in order to accomplish Mural's goals. "/>
    <s v="Positive"/>
    <s v="0.478"/>
  </r>
  <r>
    <d v="2019-12-03T22:51:11"/>
    <d v="2019-12-03T00:00:00"/>
    <x v="1"/>
    <s v="Female"/>
    <s v="18-30"/>
    <s v="Greece"/>
    <s v="No"/>
    <s v="No"/>
    <s v="Facilitators’ Workshop, Local Workshop led by the facilitators, Social Activities, International Study Visit"/>
    <n v="10"/>
    <n v="7"/>
    <n v="5"/>
    <n v="6"/>
    <n v="10"/>
    <s v="Not participated"/>
    <s v="Not participated"/>
    <s v="Not participated"/>
    <n v="10"/>
    <s v="Not participated"/>
    <s v="Not participated"/>
    <s v="Not participated"/>
    <s v="Not participated"/>
    <s v="No"/>
    <m/>
    <n v="10"/>
    <n v="7"/>
    <n v="10"/>
    <n v="5"/>
    <n v="10"/>
    <n v="8.3333333333333339"/>
    <n v="10"/>
    <n v="10"/>
    <n v="10"/>
    <n v="8.5"/>
    <s v="The idea that a minority can actually have an impact in the society"/>
    <s v="impact, society, ideas, minority"/>
    <s v="Quite a lot"/>
    <s v="Yes"/>
    <s v="Quite a lot"/>
    <s v="No"/>
    <s v="I didn't in my community, but I feel lucky having met all those people with these incredible stories"/>
    <s v="Quite a lot"/>
    <m/>
    <s v=" "/>
    <m/>
  </r>
  <r>
    <d v="2019-12-03T23:36:39"/>
    <d v="2019-12-03T00:00:00"/>
    <x v="1"/>
    <s v="Female"/>
    <s v="18-30"/>
    <s v="Greece"/>
    <s v="No"/>
    <s v="No"/>
    <s v="Local Workshop led by the facilitators, Social Activities"/>
    <n v="1"/>
    <n v="8"/>
    <n v="8"/>
    <n v="6"/>
    <n v="1"/>
    <n v="1"/>
    <n v="1"/>
    <n v="1"/>
    <n v="1"/>
    <n v="1"/>
    <n v="1"/>
    <n v="1"/>
    <n v="1"/>
    <s v="Yes"/>
    <s v="Quite useful"/>
    <n v="9"/>
    <n v="8"/>
    <n v="9"/>
    <n v="7"/>
    <n v="9"/>
    <n v="8"/>
    <n v="8"/>
    <n v="1"/>
    <n v="9"/>
    <n v="4.5"/>
    <s v="How to build a community and respect others"/>
    <s v="respect others, community"/>
    <s v="Quite a lot"/>
    <s v="No"/>
    <s v="Quite a lot"/>
    <s v="Yes"/>
    <s v="I din't have the time to organize my action in my community "/>
    <s v="Quite a lot"/>
    <m/>
    <s v=" "/>
    <m/>
  </r>
  <r>
    <d v="2019-12-04T00:42:51"/>
    <d v="2019-12-03T00:00:00"/>
    <x v="0"/>
    <s v="Female"/>
    <s v="41-50"/>
    <s v="Greece"/>
    <s v="No"/>
    <s v="No"/>
    <s v="Facilitators’ Workshop, Local Workshop led by the facilitators, Social Activities"/>
    <n v="10"/>
    <n v="10"/>
    <n v="10"/>
    <s v="Not participated"/>
    <s v=""/>
    <s v="Not participated"/>
    <s v="Not participated"/>
    <s v="Not participated"/>
    <s v="Not participated"/>
    <s v="Not participated"/>
    <s v="Not participated"/>
    <s v="Not participated"/>
    <s v="Not participated"/>
    <s v="Yes"/>
    <s v="Not sure"/>
    <n v="10"/>
    <n v="10"/>
    <n v="10"/>
    <n v="10"/>
    <n v="10"/>
    <n v="10"/>
    <n v="10"/>
    <n v="10"/>
    <n v="10"/>
    <n v="10"/>
    <s v="We are sooo...very different that the only way to go forward is working on what we have in common."/>
    <s v="way"/>
    <s v="A lot"/>
    <s v="No"/>
    <m/>
    <s v="Yes"/>
    <s v="Met local politicians and fostered relations with ngos."/>
    <s v="Quite a lot"/>
    <m/>
    <s v=" "/>
    <m/>
  </r>
  <r>
    <d v="2019-12-04T01:17:02"/>
    <d v="2019-03-12T00:00:00"/>
    <x v="0"/>
    <s v="Female"/>
    <s v="18-30"/>
    <s v="The Netherlands"/>
    <s v="No"/>
    <s v="Prefer not to specify"/>
    <s v="Facilitators’ Workshop, Local Workshop led by the facilitators, International Study Visit, International Networking Event in Krakow"/>
    <n v="9"/>
    <n v="8"/>
    <n v="8"/>
    <n v="8"/>
    <n v="2.1666666666666665"/>
    <n v="1"/>
    <n v="1"/>
    <n v="1"/>
    <n v="8"/>
    <n v="1"/>
    <n v="1"/>
    <n v="6"/>
    <n v="1"/>
    <s v="Yes"/>
    <s v="Quite useful"/>
    <n v="8"/>
    <n v="10"/>
    <n v="9"/>
    <n v="5"/>
    <n v="10"/>
    <n v="8.3333333333333339"/>
    <n v="10"/>
    <n v="8"/>
    <n v="10"/>
    <n v="9"/>
    <s v="The different methodologies to facilitate sessions."/>
    <s v="different methodology, session"/>
    <s v="Not sure"/>
    <s v="Yes"/>
    <s v="A lot"/>
    <s v="Yes"/>
    <s v="I supported a participant in her social action for the Dutch national Student Union. We ran a workshop that is part of the Active Citizens methodology there to facilitate awareness regarding power relations and that impact for student success in Higher Education. "/>
    <s v="A lot"/>
    <m/>
    <s v=" "/>
    <m/>
  </r>
  <r>
    <d v="2019-12-04T01:40:51"/>
    <d v="2019-03-12T00:00:00"/>
    <x v="1"/>
    <s v="Female"/>
    <s v="18-30"/>
    <s v="The Netherlands"/>
    <s v="Yes"/>
    <s v="No"/>
    <s v="Local Workshop led by the facilitators, International Study Visit, International Networking Event in Krakow"/>
    <s v="Not participated"/>
    <n v="6"/>
    <n v="9"/>
    <n v="9"/>
    <n v="10"/>
    <s v="Not participated"/>
    <s v="Not participated"/>
    <s v="Not participated"/>
    <n v="10"/>
    <s v="Not participated"/>
    <s v="Not participated"/>
    <n v="9"/>
    <n v="9"/>
    <s v="Yes"/>
    <s v="Very useful"/>
    <n v="8"/>
    <n v="9"/>
    <n v="8.5"/>
    <n v="9"/>
    <n v="9"/>
    <n v="9.3333333333333339"/>
    <n v="10"/>
    <n v="8"/>
    <n v="9"/>
    <n v="8.5"/>
    <s v="That there are so many great initiatives already! "/>
    <s v="many great initiative"/>
    <s v="A lot"/>
    <s v="Yes"/>
    <s v="Quite a lot"/>
    <s v="Yes"/>
    <s v="I have connected with other intitiatives in other cities "/>
    <s v="A lot"/>
    <m/>
    <s v=" "/>
    <m/>
  </r>
  <r>
    <d v="2019-12-04T02:11:13"/>
    <d v="2019-12-03T00:00:00"/>
    <x v="0"/>
    <s v="Female"/>
    <s v="31-40"/>
    <s v="The Netherlands"/>
    <s v="Yes"/>
    <s v="No"/>
    <s v="Facilitators’ Workshop, Local Workshop led by the facilitators, International Networking Event in Krakow"/>
    <n v="9"/>
    <n v="9"/>
    <n v="8"/>
    <s v="Not participated"/>
    <s v=""/>
    <s v="Not participated"/>
    <s v="Not participated"/>
    <s v="Not participated"/>
    <s v="Not participated"/>
    <s v="Not participated"/>
    <s v="Not participated"/>
    <n v="6"/>
    <s v="Not participated"/>
    <s v="Yes"/>
    <s v="Very useful"/>
    <n v="7"/>
    <n v="10"/>
    <n v="7.5"/>
    <n v="7"/>
    <n v="8"/>
    <n v="7"/>
    <n v="7"/>
    <n v="6"/>
    <n v="7"/>
    <n v="8"/>
    <s v="The activities in the Active Citizens toolkit and learning from other facilitators"/>
    <s v="active citizens toolkit, activities, facilitator"/>
    <s v="A lot"/>
    <s v="No"/>
    <m/>
    <s v="Yes"/>
    <s v="Through the local workshops we have identified a lot of people we have now added to our database of facilitators and experts in their field"/>
    <s v="Quite a lot"/>
    <s v="Inclusion means different things in different contexts, always take into account the demographic composition of your community and work from there."/>
    <s v="Neutral"/>
    <s v="0.566"/>
  </r>
  <r>
    <d v="2019-12-04T07:48:46"/>
    <d v="2019-12-03T00:00:00"/>
    <x v="1"/>
    <s v="Female"/>
    <s v="18-30"/>
    <s v="Greece"/>
    <s v="Yes"/>
    <s v="No"/>
    <s v="Local Workshop led by the facilitators, Social Activities, International Study Visit"/>
    <n v="7"/>
    <n v="7"/>
    <n v="7"/>
    <n v="5"/>
    <n v="5"/>
    <n v="5"/>
    <n v="6"/>
    <n v="5"/>
    <n v="5"/>
    <n v="4"/>
    <n v="5"/>
    <n v="5"/>
    <n v="5"/>
    <s v="Yes"/>
    <s v="Quite useful"/>
    <n v="6"/>
    <n v="6"/>
    <n v="6"/>
    <n v="5"/>
    <n v="6"/>
    <n v="6.666666666666667"/>
    <n v="7"/>
    <n v="7"/>
    <n v="8"/>
    <n v="6.5"/>
    <s v="Meeting new people eager to accomplish the same goals as myself"/>
    <s v="new people, goal"/>
    <s v="Quite a lot"/>
    <s v="No"/>
    <m/>
    <s v="Yes"/>
    <s v="The journey was really important in a personal and sentimental level even though I did nkt have the chance/time to do some practical things. The most important thing for me was the creation of new friendships and the bond that was being made between the people I met through all this procedure which hopefully lead to many productine actions in the future."/>
    <s v="Not sure"/>
    <m/>
    <s v=" "/>
    <m/>
  </r>
  <r>
    <d v="2019-12-04T20:34:44"/>
    <d v="2019-04-12T00:00:00"/>
    <x v="1"/>
    <s v="Female"/>
    <s v="31-40"/>
    <s v="Greece"/>
    <s v="No"/>
    <s v="No"/>
    <s v="Facilitators’ Workshop, Local Workshop led by the facilitators, Social Activities, International Study Visit"/>
    <n v="8"/>
    <n v="8"/>
    <n v="6"/>
    <n v="7"/>
    <n v="5.666666666666667"/>
    <n v="5"/>
    <n v="9"/>
    <n v="5"/>
    <n v="5"/>
    <n v="5"/>
    <n v="5"/>
    <n v="5"/>
    <n v="10"/>
    <s v="Yes"/>
    <s v="Very useful"/>
    <n v="8"/>
    <n v="7"/>
    <n v="8"/>
    <n v="8"/>
    <n v="8"/>
    <n v="9"/>
    <n v="10"/>
    <n v="10"/>
    <n v="9"/>
    <n v="8.5"/>
    <s v="To my mind, the most important piece of knowledge I aquired in the MURAL Project concerns how (greek) female muslims embrace their obligation/duty/right to wear hijab..."/>
    <s v="piece of knowledge, female muslim, important piece, mural project, duty, rights, mind, hijab, obligation"/>
    <s v="Quite a lot"/>
    <s v="No"/>
    <m/>
    <s v="Yes"/>
    <s v="I made attempts to coordinate a workshop during which people of different (non-)religious beliefs would share mostly negative incidents they have experienced due to those beliefs (discrimination). My intention was for the team to investigate alternative ways of handling this kind of incidents in a non-violent manner. Unfortunately the workshop I dreamed of never took place due to zero participation."/>
    <s v="Not sure"/>
    <s v="What I enjoyed the most during the MURAL Project was socialising with all those interesting and passionate participants and facilitators!"/>
    <s v="Positive"/>
    <s v="0.918"/>
  </r>
  <r>
    <d v="2019-12-05T02:44:46"/>
    <d v="2019-12-04T00:00:00"/>
    <x v="3"/>
    <s v="Prefer not to specify"/>
    <s v="18-30"/>
    <s v="The Netherlands"/>
    <s v="Yes"/>
    <s v="Prefer not to specify"/>
    <s v="Facilitators’ Workshop, Local Workshop led by the facilitators, Social Activities, International Study Visit, International Networking Event in Krakow"/>
    <n v="9"/>
    <n v="9"/>
    <n v="9"/>
    <n v="8"/>
    <n v="7.5"/>
    <s v="Not participated"/>
    <s v="Not participated"/>
    <s v="Not participated"/>
    <n v="9"/>
    <s v="Not participated"/>
    <n v="6"/>
    <n v="4"/>
    <n v="9"/>
    <s v="Yes"/>
    <s v="Very useful"/>
    <n v="7"/>
    <n v="9"/>
    <n v="8"/>
    <n v="9"/>
    <n v="9"/>
    <n v="8.6666666666666661"/>
    <n v="7"/>
    <n v="10"/>
    <n v="10"/>
    <n v="9.5"/>
    <s v="I realised that I didn't know a thing about East-Europe. For example, Poland has no colonial background, yet the current political climate caused me to nót take an Uber on my own. This is because I am a person of color, with black curls and tattoos. I also got the back of my head shaved, which can be seen as 'a sign of queerness'._x000a__x000a_Next to this, I discovered numerous ways to encounter racism and discrimination, for I've been exposed to a variety of social actions not only in the Netherlands, but also during the ISV in Cologne and the IPNE in Poland. _x000a__x000a_In conlusion: I've learned that when one is active in this 'field', it's all about navigating through the system, without selling out!"/>
    <s v="sign of queerness, current political climate, person of color, black curl, social action, poland, colonial background, numerous way, uber, europe"/>
    <s v="Quite a lot"/>
    <s v="Yes"/>
    <s v="Not sure"/>
    <s v="Yes"/>
    <s v="I now have a bigger, international professional network. There is an actual MURAL-community, you could say."/>
    <s v="Quite a lot"/>
    <m/>
    <s v=" "/>
    <m/>
  </r>
  <r>
    <d v="2019-12-06T06:22:32"/>
    <d v="2019-12-05T00:00:00"/>
    <x v="1"/>
    <s v="Female"/>
    <s v="Prefer not to specify"/>
    <s v="Greece"/>
    <s v="No"/>
    <s v="No"/>
    <s v="Local Workshop led by the facilitators, International Study Visit"/>
    <s v="Not participated"/>
    <n v="10"/>
    <n v="10"/>
    <n v="10"/>
    <n v="9"/>
    <s v="Not participated"/>
    <n v="10"/>
    <n v="8"/>
    <s v="Not participated"/>
    <s v="Not participated"/>
    <s v="Not participated"/>
    <s v="Not participated"/>
    <s v="Not participated"/>
    <s v="Yes"/>
    <s v="Very useful"/>
    <n v="10"/>
    <n v="10"/>
    <n v="10"/>
    <n v="9"/>
    <n v="10"/>
    <n v="9.6666666666666661"/>
    <n v="10"/>
    <n v="10"/>
    <n v="10"/>
    <n v="10"/>
    <s v="Inspiring by meeting with different ethic minorities and learning their own story"/>
    <s v=" "/>
    <s v="A lot"/>
    <s v="Yes"/>
    <s v="A lot"/>
    <s v="Yes"/>
    <s v="Talking about future cooperational projects"/>
    <s v="A lot"/>
    <s v="Every participant country has got its own minority groups I never thought about their existence. It was a very interesting experience to take part in Mural. A big thank you to Christina and all."/>
    <s v="Positive"/>
    <s v="0.998"/>
  </r>
  <r>
    <d v="2019-12-06T13:10:14"/>
    <d v="2019-12-06T00:00:00"/>
    <x v="1"/>
    <s v="Female"/>
    <s v="51-60"/>
    <s v="Poland"/>
    <s v="No"/>
    <s v="No"/>
    <s v="Facilitators’ Workshop, Local Workshop led by the facilitators, Social Activities, International Networking Event in Krakow"/>
    <s v="Not participated"/>
    <n v="10"/>
    <n v="10"/>
    <n v="10"/>
    <n v="10"/>
    <s v="Not participated"/>
    <s v="Not participated"/>
    <n v="10"/>
    <s v="Not participated"/>
    <s v="Not participated"/>
    <s v="Not participated"/>
    <s v="Not participated"/>
    <n v="10"/>
    <s v="Yes"/>
    <s v="Quite useful"/>
    <n v="10"/>
    <n v="10"/>
    <n v="10"/>
    <n v="10"/>
    <n v="10"/>
    <n v="10"/>
    <n v="10"/>
    <n v="10"/>
    <n v="10"/>
    <n v="10"/>
    <m/>
    <s v=" "/>
    <s v="A lot"/>
    <s v="Yes"/>
    <s v="A lot"/>
    <s v="Yes"/>
    <s v="I met people who could support my activities"/>
    <s v="A lot"/>
    <m/>
    <s v=" "/>
    <m/>
  </r>
  <r>
    <d v="2019-12-06T21:08:56"/>
    <d v="2019-12-06T00:00:00"/>
    <x v="1"/>
    <s v="Male"/>
    <s v="18-30"/>
    <s v="The Netherlands"/>
    <s v="Yes"/>
    <s v="No"/>
    <s v="Local Workshop led by the facilitators, Social Activities"/>
    <n v="8"/>
    <n v="8"/>
    <n v="8"/>
    <n v="8"/>
    <n v="2"/>
    <n v="1"/>
    <n v="1"/>
    <n v="1"/>
    <n v="7"/>
    <n v="1"/>
    <n v="1"/>
    <n v="1"/>
    <n v="8"/>
    <s v="Yes"/>
    <s v="Quite useful"/>
    <n v="8"/>
    <n v="9"/>
    <n v="8.5"/>
    <n v="9"/>
    <n v="9"/>
    <n v="8.6666666666666661"/>
    <n v="9"/>
    <n v="8"/>
    <n v="8"/>
    <n v="8.5"/>
    <m/>
    <s v="different ethics minority, story"/>
    <s v="Quite a lot"/>
    <s v="Yes"/>
    <s v="A lot"/>
    <s v="Yes"/>
    <s v="I participated in the social actions of the people in the community. "/>
    <s v="Quite a lot"/>
    <m/>
    <s v=" "/>
    <m/>
  </r>
  <r>
    <d v="2019-12-09T22:27:12"/>
    <d v="2019-12-09T00:00:00"/>
    <x v="4"/>
    <s v="Male"/>
    <s v="31-40"/>
    <s v="UK"/>
    <s v="Prefer not to specify"/>
    <s v="Yes"/>
    <s v="Local Workshop led by the facilitators, Social Activities"/>
    <s v="Not participated"/>
    <n v="9"/>
    <n v="8"/>
    <n v="9"/>
    <s v=""/>
    <s v="Not participated"/>
    <s v="Not participated"/>
    <s v="Not participated"/>
    <s v="Not participated"/>
    <s v="Not participated"/>
    <s v="Not participated"/>
    <s v="Not participated"/>
    <s v="Not participated"/>
    <s v="No"/>
    <m/>
    <n v="8"/>
    <n v="8"/>
    <n v="8.5"/>
    <m/>
    <n v="9"/>
    <n v="8"/>
    <n v="8"/>
    <m/>
    <n v="8"/>
    <n v="8"/>
    <s v="Dialogue"/>
    <s v="dialogue"/>
    <s v="Quite a lot"/>
    <s v="No"/>
    <m/>
    <s v="Yes"/>
    <s v="Working on disseminating part of MURAl in a local authority setting"/>
    <s v="Quite a lot"/>
    <s v="Closing event has not taken place yet in the UK, "/>
    <s v="Neutral"/>
    <s v="0.729"/>
  </r>
  <r>
    <d v="2019-12-09T22:44:23"/>
    <d v="2019-12-09T00:00:00"/>
    <x v="1"/>
    <s v="Female"/>
    <s v="18-30"/>
    <s v="UK"/>
    <s v="Yes"/>
    <s v="No"/>
    <s v="Local Workshop led by the facilitators, Social Activities, International Study Visit"/>
    <s v="Not participated"/>
    <n v="9"/>
    <n v="9"/>
    <n v="8"/>
    <n v="9.5"/>
    <s v="Not participated"/>
    <s v="Not participated"/>
    <s v="Not participated"/>
    <n v="9"/>
    <n v="10"/>
    <s v="Not participated"/>
    <s v="Not participated"/>
    <s v="Not participated"/>
    <s v="Yes"/>
    <s v="Quite useful"/>
    <n v="9"/>
    <n v="10"/>
    <n v="9"/>
    <n v="8"/>
    <n v="9"/>
    <n v="8.3333333333333339"/>
    <n v="8"/>
    <n v="10"/>
    <n v="9"/>
    <n v="10"/>
    <s v="learning about antisemism"/>
    <s v="antisemism"/>
    <s v="Quite a lot"/>
    <s v="Yes"/>
    <s v="Quite a lot"/>
    <s v="Yes"/>
    <s v="take part in new initiatives in the community"/>
    <s v="Quite a lot"/>
    <s v="not to be judgemental"/>
    <s v="Positive"/>
    <s v="0.798"/>
  </r>
  <r>
    <d v="2019-12-10T05:05:08"/>
    <d v="2019-12-09T00:00:00"/>
    <x v="1"/>
    <s v="Female"/>
    <s v="18-30"/>
    <s v="UK"/>
    <s v="Yes"/>
    <s v="Yes"/>
    <s v="Local Workshop led by the facilitators, Social Activities, International Study Visit"/>
    <s v="Not participated"/>
    <n v="8"/>
    <n v="9"/>
    <n v="9"/>
    <n v="9"/>
    <s v="Not participated"/>
    <s v="Not participated"/>
    <s v="Not participated"/>
    <s v="Not participated"/>
    <n v="9"/>
    <s v="Not participated"/>
    <s v="Not participated"/>
    <s v="Not participated"/>
    <s v="No"/>
    <m/>
    <n v="8"/>
    <n v="9"/>
    <n v="8"/>
    <n v="9"/>
    <n v="8"/>
    <n v="8"/>
    <n v="8"/>
    <n v="7"/>
    <n v="7"/>
    <n v="8"/>
    <s v="learning"/>
    <m/>
    <s v="Quite a lot"/>
    <s v="No"/>
    <m/>
    <s v="members of parliament"/>
    <s v="lobby parliamentarians on discrimination and religious hatred"/>
    <s v="Quite a lot"/>
    <s v="an important project at a very critical time in the UK"/>
    <s v="Positive"/>
    <s v="0.799"/>
  </r>
  <r>
    <d v="2019-12-10T05:10:11"/>
    <d v="2019-12-09T00:00:00"/>
    <x v="1"/>
    <s v="Male"/>
    <s v="18-30"/>
    <s v="UK"/>
    <s v="No"/>
    <s v="No"/>
    <s v="Local Workshop led by the facilitators, Social Activities, International Study Visit"/>
    <s v="Not participated"/>
    <n v="8"/>
    <n v="9"/>
    <n v="9"/>
    <n v="8.6666666666666661"/>
    <s v="Not participated"/>
    <n v="8"/>
    <s v="Not participated"/>
    <s v="Not participated"/>
    <n v="8"/>
    <n v="10"/>
    <s v="Not participated"/>
    <s v="Not participated"/>
    <s v="Yes"/>
    <s v="Not sure"/>
    <n v="8"/>
    <n v="9"/>
    <n v="8"/>
    <n v="8"/>
    <n v="8"/>
    <n v="8.3333333333333339"/>
    <n v="8"/>
    <n v="10"/>
    <n v="9"/>
    <n v="9.5"/>
    <s v="Networking and learning about other communities "/>
    <s v="networking, community"/>
    <s v="Quite a lot"/>
    <s v="Yes"/>
    <s v="Quite a lot"/>
    <s v="Yes"/>
    <s v="Working with other communities to challenge hatred"/>
    <s v="Quite a lot"/>
    <s v="Look forward to keeping this journey a part of my life"/>
    <s v="Positive"/>
    <s v="0.969"/>
  </r>
  <r>
    <d v="2019-12-11T02:16:22"/>
    <d v="2019-12-09T00:00:00"/>
    <x v="1"/>
    <s v="Female"/>
    <s v="18-30"/>
    <s v="UK"/>
    <s v="Yes"/>
    <s v="Yes"/>
    <s v="Local Workshop led by the facilitators, Social Activities, International Study Visit"/>
    <s v="Not participated"/>
    <n v="8"/>
    <n v="9"/>
    <n v="9"/>
    <n v="9"/>
    <s v="Not participated"/>
    <s v="Not participated"/>
    <s v="Not participated"/>
    <s v="Not participated"/>
    <n v="9"/>
    <s v="Not participated"/>
    <s v="Not participated"/>
    <s v="Not participated"/>
    <s v="No"/>
    <m/>
    <n v="8"/>
    <n v="9"/>
    <n v="8"/>
    <n v="9"/>
    <n v="8"/>
    <n v="8"/>
    <n v="8"/>
    <n v="7"/>
    <n v="7"/>
    <n v="8"/>
    <s v="learning"/>
    <m/>
    <s v="Quite a lot"/>
    <s v="No"/>
    <m/>
    <s v="members of parliament"/>
    <s v="lobby parliamentarians on discrimination and religious hatred"/>
    <s v="Quite a lot"/>
    <s v="an important project at a very critical time in the UK"/>
    <s v="Positive"/>
    <s v="0.799"/>
  </r>
  <r>
    <d v="2019-12-11T02:19:03"/>
    <d v="2019-12-09T00:00:00"/>
    <x v="1"/>
    <s v="Male"/>
    <s v="18-30"/>
    <s v="UK"/>
    <s v="Yes"/>
    <s v="No"/>
    <s v="Local Workshop led by the facilitators, Social Activities, International Study Visit"/>
    <s v="Not participated"/>
    <n v="9"/>
    <n v="8"/>
    <n v="9"/>
    <n v="9"/>
    <s v="Not participated"/>
    <s v="Not participated"/>
    <s v="Not participated"/>
    <s v="Not participated"/>
    <n v="9"/>
    <s v="Not participated"/>
    <s v="Not participated"/>
    <s v="Not participated"/>
    <s v="No"/>
    <m/>
    <n v="9"/>
    <n v="8"/>
    <n v="9"/>
    <n v="9"/>
    <n v="9"/>
    <n v="8.6666666666666661"/>
    <n v="8"/>
    <n v="8"/>
    <n v="9"/>
    <n v="8"/>
    <s v="lobbying and advocacy"/>
    <s v="lobbying, advocacy"/>
    <s v="Quite a lot"/>
    <s v="Yes"/>
    <s v="Quite a lot"/>
    <s v="Yes"/>
    <s v="organising an event with my local MP to raise community concerns around racism"/>
    <s v="Quite a lot"/>
    <m/>
    <m/>
    <m/>
  </r>
  <r>
    <d v="2019-12-16T07:36:45"/>
    <d v="2019-12-15T00:00:00"/>
    <x v="1"/>
    <s v="Female"/>
    <s v="61-70"/>
    <s v="Greece"/>
    <s v="Yes"/>
    <s v="No"/>
    <s v="Local Workshop led by the facilitators, Social Activities"/>
    <s v="Not participated"/>
    <n v="8"/>
    <n v="8"/>
    <s v="Not participated"/>
    <s v=""/>
    <s v="Not participated"/>
    <s v="Not participated"/>
    <s v="Not participated"/>
    <s v="Not participated"/>
    <s v="Not participated"/>
    <s v="Not participated"/>
    <s v="Not participated"/>
    <s v="Not participated"/>
    <s v="No"/>
    <m/>
    <n v="6"/>
    <n v="6"/>
    <n v="5.5"/>
    <n v="7"/>
    <n v="5"/>
    <n v="7.333333333333333"/>
    <n v="8"/>
    <n v="8"/>
    <n v="7"/>
    <n v="7"/>
    <s v="I now have a more honed sense of commonality within diversity."/>
    <m/>
    <s v="Quite a lot"/>
    <s v="Yes"/>
    <s v="Quite a lot"/>
    <s v="Yes"/>
    <s v="I have volunteered to work with refugees in Mytilene, Lesvos"/>
    <s v="Quite a lot"/>
    <s v="Our community, some members of which are staunchly 'anti', needs subtle yet constant exposure to the similarities we all have with those who are different than we are."/>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d v="2019-11-05T23:47:03"/>
    <d v="2019-11-05T00:00:00"/>
    <s v="Facilitator"/>
    <s v="Female"/>
    <s v="31-40"/>
    <s v="The Netherlands"/>
    <s v="Yes"/>
    <s v="No"/>
    <s v="Facilitators’ Workshop, Local Workshop led by the facilitators, International Networking Event in Krakow"/>
    <n v="9"/>
    <n v="8"/>
    <n v="7"/>
    <n v="8"/>
    <n v="5.2"/>
    <n v="5"/>
    <n v="5"/>
    <n v="5"/>
    <n v="7"/>
    <s v="3, 5"/>
    <n v="4"/>
    <n v="7"/>
    <n v="7"/>
    <s v="Yes"/>
    <s v="Very useful"/>
    <n v="7"/>
    <n v="9"/>
    <n v="5"/>
    <n v="4"/>
    <n v="3"/>
    <n v="4.666666666666667"/>
    <n v="5"/>
    <n v="6"/>
    <n v="5"/>
    <n v="7.5"/>
    <s v=" "/>
    <s v="interactive exercise, context, activities"/>
    <x v="0"/>
    <s v="No"/>
    <s v="Quite a lot"/>
    <s v="Yes"/>
    <s v="Met new people wh participated in the local workshops"/>
    <s v="Not sure"/>
    <s v="I think MURAL has great energy and activities that have been very useful for me, but lacks balance. There's too much clapping and cheering and too little theoretical frameworks related to the realities of lived experiences. For people who were looking for fresh perspectives or expertise related to politically sensitive topics the program did not suffice."/>
    <s v="Negative"/>
    <s v="0.986"/>
  </r>
  <r>
    <d v="2019-11-06T03:18:45"/>
    <d v="2019-11-05T00:00:00"/>
    <s v="Facilitator"/>
    <s v="Female"/>
    <s v="18-30"/>
    <s v="Germany"/>
    <s v="No"/>
    <s v="No"/>
    <s v="Facilitators’ Workshop, Local Workshop led by the facilitators, International Study Visit, International Networking Event in Krakow"/>
    <n v="10"/>
    <n v="10"/>
    <s v="Not participated"/>
    <s v="Not participated"/>
    <n v="10"/>
    <s v="Not participated"/>
    <s v="Not participated"/>
    <s v="Not participated"/>
    <s v="Not participated"/>
    <s v="Not participated"/>
    <n v="10"/>
    <n v="8"/>
    <n v="10"/>
    <s v="Yes"/>
    <s v="Quite useful"/>
    <n v="7"/>
    <n v="10"/>
    <n v="7.5"/>
    <n v="10"/>
    <n v="8"/>
    <n v="10"/>
    <n v="10"/>
    <n v="10"/>
    <n v="10"/>
    <n v="10"/>
    <s v="The Power is in our stories. "/>
    <s v=" "/>
    <x v="0"/>
    <s v="Yes"/>
    <s v="A lot"/>
    <s v="Yes"/>
    <s v="Networking with local organisations"/>
    <s v="Quite a lot"/>
    <m/>
    <s v=" "/>
    <m/>
  </r>
  <r>
    <d v="2019-11-06T03:42:21"/>
    <d v="2019-11-05T00:00:00"/>
    <s v="Participant"/>
    <s v="Male"/>
    <s v="18-30"/>
    <s v="Germany"/>
    <s v="Yes"/>
    <s v="No"/>
    <s v="Local Workshop led by the facilitators, Social Activities, International Study Visit, International Networking Event in Krakow"/>
    <n v="7"/>
    <n v="7"/>
    <n v="7"/>
    <n v="7"/>
    <n v="7.333333333333333"/>
    <n v="9"/>
    <n v="7"/>
    <n v="9"/>
    <n v="7"/>
    <n v="7"/>
    <n v="5"/>
    <n v="9"/>
    <s v="Not participated"/>
    <s v="Yes"/>
    <s v="Quite useful"/>
    <n v="8"/>
    <n v="8"/>
    <n v="8"/>
    <n v="8"/>
    <n v="8"/>
    <n v="8"/>
    <n v="8"/>
    <n v="8"/>
    <n v="8"/>
    <n v="8"/>
    <m/>
    <s v="story, power"/>
    <x v="1"/>
    <s v="Yes"/>
    <s v="Quite a lot"/>
    <s v="Yes"/>
    <s v="A neighbourhood initiative to bring intergenerational groups together "/>
    <s v="Not sure"/>
    <s v="There's strength not only in numbers, but also in diversity "/>
    <s v="Positive"/>
    <s v="0.952"/>
  </r>
  <r>
    <d v="2019-11-06T03:47:58"/>
    <d v="2019-11-05T00:00:00"/>
    <s v="Participant"/>
    <s v="Female"/>
    <s v="51-60"/>
    <s v="Germany"/>
    <s v="No"/>
    <s v="No"/>
    <s v="Local Workshop led by the facilitators, Social Activities, International Study Visit, International Networking Event in Krakow"/>
    <s v="Not participated"/>
    <n v="10"/>
    <s v="Not participated"/>
    <n v="8"/>
    <n v="7.666666666666667"/>
    <n v="10"/>
    <s v="Not participated"/>
    <s v="Not participated"/>
    <s v="Not participated"/>
    <n v="6"/>
    <n v="7"/>
    <n v="10"/>
    <s v="Not participated"/>
    <s v="Yes"/>
    <s v="Quite useful"/>
    <m/>
    <n v="9"/>
    <n v="9"/>
    <n v="8"/>
    <n v="9"/>
    <n v="9"/>
    <n v="9"/>
    <n v="10"/>
    <n v="10"/>
    <n v="9.5"/>
    <s v="The network I built"/>
    <s v="network"/>
    <x v="1"/>
    <s v="Yes"/>
    <s v="Quite a lot"/>
    <s v="No"/>
    <s v="I haven’t done it"/>
    <s v="Quite a lot"/>
    <m/>
    <s v=" "/>
    <m/>
  </r>
  <r>
    <d v="2019-11-06T03:59:03"/>
    <d v="2019-11-05T00:00:00"/>
    <s v="Participant"/>
    <s v="Male"/>
    <s v="31-40"/>
    <s v="Germany"/>
    <s v="No"/>
    <s v="No"/>
    <s v="Local Workshop led by the facilitators, Social Activities, International Study Visit, International Networking Event in Krakow"/>
    <s v="Not participated"/>
    <n v="10"/>
    <s v="Not participated"/>
    <n v="10"/>
    <n v="10"/>
    <s v="Not participated"/>
    <s v="Not participated"/>
    <n v="10"/>
    <s v="Not participated"/>
    <s v="Not participated"/>
    <n v="10"/>
    <n v="10"/>
    <s v="Not participated"/>
    <s v="Yes"/>
    <s v="Very useful"/>
    <n v="10"/>
    <n v="10"/>
    <n v="10"/>
    <n v="10"/>
    <n v="10"/>
    <n v="10"/>
    <n v="10"/>
    <n v="10"/>
    <n v="10"/>
    <n v="10"/>
    <s v="Empowerment to impact my local Community "/>
    <s v="local community, empowerment"/>
    <x v="0"/>
    <s v="Yes"/>
    <s v="A lot"/>
    <s v="Yes"/>
    <s v="Showcase of &quot;start with a friend&quot; and advertise this organisation as something useful for other countries. Exchanged contacts and made lots of new friends."/>
    <s v="Quite a lot"/>
    <s v="Equal Rights does Not mean equal opportunities."/>
    <s v="Neutral"/>
    <s v="0.701"/>
  </r>
  <r>
    <d v="2019-11-06T04:13:31"/>
    <d v="2019-11-05T00:00:00"/>
    <s v="Participant"/>
    <s v="Female"/>
    <s v="41-50"/>
    <s v="Germany"/>
    <s v="No"/>
    <s v="No"/>
    <s v="Local Workshop led by the facilitators, Social Activities, International Study Visit, International Networking Event in Krakow"/>
    <s v="Not participated"/>
    <n v="10"/>
    <n v="10"/>
    <n v="10"/>
    <n v="10"/>
    <n v="10"/>
    <s v="Not participated"/>
    <s v="Not participated"/>
    <s v="Not participated"/>
    <s v="Not participated"/>
    <n v="10"/>
    <n v="10"/>
    <s v="Not participated"/>
    <s v="Yes"/>
    <s v="Quite useful"/>
    <n v="10"/>
    <n v="10"/>
    <n v="10"/>
    <n v="10"/>
    <n v="10"/>
    <n v="10"/>
    <n v="10"/>
    <n v="10"/>
    <n v="10"/>
    <n v="10"/>
    <s v="Be brave, just do it! We are sooo many People with visions of a better togetherness! That ist empowering and inspiring! "/>
    <s v="sooo many people, better togetherness, vision"/>
    <x v="0"/>
    <s v="Yes"/>
    <s v="A lot"/>
    <s v="Yes"/>
    <s v="We talked, connectet and inspired each other"/>
    <s v="A lot"/>
    <s v="Thank you gor everything, Mural was ohne of the best things i did in my life !"/>
    <s v="Positive"/>
    <s v="0.989"/>
  </r>
  <r>
    <d v="2019-11-06T05:00:27"/>
    <d v="2019-06-11T00:00:00"/>
    <s v="Participant"/>
    <s v="Female"/>
    <s v="18-30"/>
    <s v="The Netherlands"/>
    <s v="Yes"/>
    <s v="No"/>
    <s v="Local Workshop led by the facilitators, International Study Visit, International Networking Event in Krakow"/>
    <n v="10"/>
    <n v="10"/>
    <n v="10"/>
    <n v="10"/>
    <n v="9.1666666666666661"/>
    <n v="9"/>
    <n v="9"/>
    <n v="9"/>
    <n v="10"/>
    <n v="9"/>
    <n v="9"/>
    <n v="9"/>
    <n v="9"/>
    <s v="Yes"/>
    <s v="Very useful"/>
    <n v="10"/>
    <n v="10"/>
    <n v="10"/>
    <n v="10"/>
    <n v="10"/>
    <n v="10"/>
    <n v="10"/>
    <n v="10"/>
    <n v="10"/>
    <n v="10"/>
    <s v="That we need to change the institution and not the person "/>
    <s v="person, institutions"/>
    <x v="1"/>
    <s v="Yes"/>
    <s v="A lot"/>
    <s v="Yes"/>
    <s v="Connect with other project managers"/>
    <s v="A lot"/>
    <s v="What a wonderful opportunity"/>
    <s v="Positive"/>
    <s v="0.51"/>
  </r>
  <r>
    <d v="2019-11-06T06:18:10"/>
    <d v="2019-11-05T00:00:00"/>
    <s v="Participant"/>
    <s v="Female"/>
    <s v="31-40"/>
    <s v="Portugal"/>
    <s v="No"/>
    <s v="No"/>
    <s v="Local Workshop led by the facilitators, Social Activities, International Networking Event in Krakow"/>
    <n v="3"/>
    <n v="3"/>
    <n v="3"/>
    <n v="3"/>
    <n v="3"/>
    <n v="3"/>
    <n v="3"/>
    <n v="3"/>
    <n v="3"/>
    <n v="3"/>
    <n v="3"/>
    <n v="3"/>
    <n v="3"/>
    <s v="Yes"/>
    <s v="Very useful"/>
    <n v="3"/>
    <n v="3"/>
    <n v="3"/>
    <n v="3"/>
    <n v="3"/>
    <n v="3"/>
    <n v="3"/>
    <n v="3"/>
    <n v="3"/>
    <n v="3"/>
    <s v="How to promote tolerance. Different  and motivated tools. Contacts. Meet interesting and diverse people. "/>
    <s v="motivated tools, diverse people, contact, tolerance"/>
    <x v="1"/>
    <s v="Yes"/>
    <s v="A lot"/>
    <s v="Yes"/>
    <s v="Create new projects "/>
    <s v="Quite a lot"/>
    <s v="Thank you so much. Congratulations! Fantastic activities, insights and activities! Please continue this work!! "/>
    <s v="Positive"/>
    <s v="0.999"/>
  </r>
  <r>
    <d v="2019-11-06T06:32:06"/>
    <d v="2019-11-05T00:00:00"/>
    <s v="Participant"/>
    <s v="Female"/>
    <s v="18-30"/>
    <s v="Portugal"/>
    <s v="Yes"/>
    <s v="No"/>
    <s v="Social Activities, International Study Visit, International Networking Event in Krakow"/>
    <n v="1"/>
    <n v="2"/>
    <n v="3"/>
    <n v="3"/>
    <n v="1.3333333333333333"/>
    <n v="1"/>
    <n v="1"/>
    <n v="3"/>
    <n v="1"/>
    <n v="1"/>
    <n v="1"/>
    <n v="3"/>
    <n v="3"/>
    <s v="No"/>
    <s v="Not at all useful"/>
    <n v="3"/>
    <n v="3"/>
    <n v="3"/>
    <n v="3"/>
    <n v="3"/>
    <n v="3"/>
    <n v="3"/>
    <n v="3"/>
    <n v="3"/>
    <n v="3"/>
    <s v="I don’t know"/>
    <s v=" "/>
    <x v="1"/>
    <s v="Yes"/>
    <s v="A lot"/>
    <s v="Yes"/>
    <s v="Sorority Group"/>
    <s v="A lot"/>
    <m/>
    <s v=" "/>
    <m/>
  </r>
  <r>
    <d v="2019-11-06T06:38:41"/>
    <d v="2019-11-05T00:00:00"/>
    <s v="Participant"/>
    <s v="Female"/>
    <s v="31-40"/>
    <s v="Portugal"/>
    <s v="Yes"/>
    <s v="No"/>
    <s v="Social Activities, International Study Visit, International Networking Event in Krakow"/>
    <n v="10"/>
    <n v="10"/>
    <n v="10"/>
    <n v="10"/>
    <n v="10"/>
    <n v="10"/>
    <n v="10"/>
    <n v="10"/>
    <n v="10"/>
    <n v="10"/>
    <n v="10"/>
    <n v="10"/>
    <n v="10"/>
    <s v="No"/>
    <s v="Very useful"/>
    <n v="9"/>
    <n v="10"/>
    <n v="9"/>
    <n v="10"/>
    <n v="9"/>
    <n v="10"/>
    <n v="10"/>
    <n v="10"/>
    <n v="10"/>
    <n v="10"/>
    <m/>
    <m/>
    <x v="1"/>
    <s v="Yes"/>
    <s v="Quite a lot"/>
    <s v="Yes"/>
    <s v="Social Action "/>
    <s v="Quite a lot"/>
    <m/>
    <s v=" "/>
    <m/>
  </r>
  <r>
    <d v="2019-11-06T11:06:52"/>
    <d v="2019-11-05T00:00:00"/>
    <s v="Participant"/>
    <s v="Female"/>
    <s v="31-40"/>
    <s v="Germany"/>
    <s v="No"/>
    <s v="No"/>
    <s v="Local Workshop led by the facilitators, Social Activities, International Study Visit, International Networking Event in Krakow"/>
    <s v="Not participated"/>
    <n v="10"/>
    <n v="10"/>
    <n v="10"/>
    <n v="10"/>
    <s v="Not participated"/>
    <n v="10"/>
    <s v="Not participated"/>
    <s v="Not participated"/>
    <s v="Not participated"/>
    <n v="10"/>
    <n v="10"/>
    <s v="Not participated"/>
    <s v="Yes"/>
    <s v="Very useful"/>
    <n v="10"/>
    <n v="9"/>
    <n v="9.5"/>
    <n v="10"/>
    <n v="9"/>
    <n v="10"/>
    <n v="10"/>
    <n v="10"/>
    <n v="10"/>
    <n v="9.5"/>
    <s v="How to make my work visible "/>
    <s v="work"/>
    <x v="0"/>
    <s v="Yes"/>
    <s v="A lot"/>
    <s v="Yes"/>
    <s v="Get in contact with engaged people in my community. Talk to communal coordinators, that know about local political structures and gave us advice about how to best approach our aim with our social action. "/>
    <s v="Quite a lot"/>
    <s v="This was a wonderful, fruitful experience! Programmes like this, with a international target group are really useful and effective to build strong transnational networks of like-minded people! Also the active citizen method is very fruitful! _x000a_It would be good to think about a platform how to ensure that people stay in contact, share Infos about further actions and thoughts. _x000a_It should definitely give other projects like this, where more people can participate and contribute to a open, democratic, tolerant society in European countries!!! Thank you very much!!! "/>
    <s v="Positive"/>
    <s v="0.993"/>
  </r>
  <r>
    <d v="2019-11-06T20:13:49"/>
    <d v="2019-11-06T00:00:00"/>
    <s v="Participant"/>
    <s v="Non binary"/>
    <s v="18-30"/>
    <s v="The Netherlands"/>
    <s v="Yes"/>
    <s v="No"/>
    <s v="Local Workshop led by the facilitators, International Study Visit, International Networking Event in Krakow"/>
    <n v="3"/>
    <n v="3"/>
    <n v="3"/>
    <n v="3"/>
    <n v="2"/>
    <n v="2"/>
    <n v="2"/>
    <n v="2"/>
    <n v="2"/>
    <n v="2"/>
    <n v="2"/>
    <n v="1"/>
    <n v="3"/>
    <s v="Yes"/>
    <s v="Quite useful"/>
    <n v="7"/>
    <n v="8"/>
    <n v="7.5"/>
    <n v="8"/>
    <n v="8"/>
    <n v="8"/>
    <n v="9"/>
    <n v="6"/>
    <n v="7"/>
    <n v="7"/>
    <s v="That so much work still has to be done, and it has to happen in a lot of different areas on a lot of different levels."/>
    <s v="different area, lot, much work, different level"/>
    <x v="2"/>
    <s v="Yes"/>
    <s v="Not sure"/>
    <s v="Yes"/>
    <s v="Met a lot of really great and active people from The Netherlands that offer a great community, where there is a lot of possibility for future Collaboration."/>
    <s v="Not very much"/>
    <m/>
    <s v=" "/>
    <m/>
  </r>
  <r>
    <d v="2019-11-06T22:21:41"/>
    <d v="2019-11-06T00:00:00"/>
    <s v="Participant"/>
    <s v="Male"/>
    <s v="18-30"/>
    <s v="Portugal"/>
    <s v="Yes"/>
    <s v="No"/>
    <s v="Facilitators’ Workshop, Local Workshop led by the facilitators, Social Activities, International Study Visit, International Networking Event in Krakow"/>
    <n v="10"/>
    <n v="10"/>
    <n v="10"/>
    <n v="10"/>
    <n v="4.666666666666667"/>
    <n v="9"/>
    <n v="1"/>
    <n v="6"/>
    <n v="1"/>
    <n v="1"/>
    <n v="10"/>
    <n v="1"/>
    <n v="9"/>
    <s v="Yes"/>
    <s v="Very useful"/>
    <n v="8"/>
    <n v="9"/>
    <n v="8"/>
    <n v="8"/>
    <n v="8"/>
    <n v="8.6666666666666661"/>
    <n v="9"/>
    <n v="9"/>
    <n v="9"/>
    <n v="9"/>
    <s v="Connecting people. "/>
    <s v="people"/>
    <x v="0"/>
    <s v="Yes"/>
    <s v="A lot"/>
    <s v="Yes"/>
    <s v="E devoleped contacts for with key persons "/>
    <s v="A lot"/>
    <m/>
    <s v=" "/>
    <m/>
  </r>
  <r>
    <d v="2019-11-07T00:21:26"/>
    <d v="2019-06-11T00:00:00"/>
    <s v="Participant"/>
    <s v="Female"/>
    <s v="41-50"/>
    <s v="Portugal"/>
    <s v="Yes"/>
    <s v="No"/>
    <s v="Facilitators’ Workshop, Local Workshop led by the facilitators, Social Activities, International Study Visit, International Networking Event in Krakow"/>
    <n v="4"/>
    <n v="4"/>
    <n v="4"/>
    <n v="4"/>
    <n v="4"/>
    <n v="4"/>
    <n v="4"/>
    <n v="4"/>
    <n v="4"/>
    <n v="4"/>
    <n v="4"/>
    <n v="4"/>
    <n v="4"/>
    <s v="Yes"/>
    <s v="Quite useful"/>
    <n v="8"/>
    <n v="8"/>
    <n v="8"/>
    <n v="8"/>
    <n v="8"/>
    <n v="8"/>
    <n v="8"/>
    <n v="8"/>
    <n v="8"/>
    <n v="8"/>
    <s v="We are stronger together"/>
    <m/>
    <x v="1"/>
    <s v="Yes"/>
    <s v="Quite a lot"/>
    <s v="Yes"/>
    <s v="3 actions in a comunity "/>
    <s v="Quite a lot"/>
    <m/>
    <s v=" "/>
    <m/>
  </r>
  <r>
    <d v="2019-11-07T00:38:49"/>
    <d v="2019-11-06T00:00:00"/>
    <s v="Participant"/>
    <s v="Female"/>
    <s v="18-30"/>
    <s v="Portugal"/>
    <s v="No"/>
    <s v="No"/>
    <s v="Facilitators’ Workshop, Local Workshop led by the facilitators, Social Activities, International Networking Event in Krakow"/>
    <n v="2"/>
    <n v="3"/>
    <n v="3"/>
    <n v="3"/>
    <n v="3"/>
    <n v="3"/>
    <n v="3"/>
    <n v="3"/>
    <n v="3"/>
    <n v="3"/>
    <n v="3"/>
    <n v="3"/>
    <n v="3"/>
    <s v="No"/>
    <s v="Not sure"/>
    <n v="3"/>
    <n v="2"/>
    <n v="3"/>
    <n v="3"/>
    <n v="3"/>
    <n v="2.6666666666666665"/>
    <n v="2"/>
    <n v="3"/>
    <n v="3"/>
    <n v="2.5"/>
    <s v="Diversity "/>
    <s v="diversity"/>
    <x v="1"/>
    <s v="Yes"/>
    <s v="A lot"/>
    <s v="Yes"/>
    <s v="Diálogos Improváveis "/>
    <s v="Quite a lot"/>
    <m/>
    <s v=" "/>
    <m/>
  </r>
  <r>
    <d v="2019-11-07T00:47:21"/>
    <d v="2019-11-06T00:00:00"/>
    <s v="Participant"/>
    <s v="Female"/>
    <s v="31-40"/>
    <s v="Germany"/>
    <s v="No"/>
    <s v="No"/>
    <s v="Local Workshop led by the facilitators, Social Activities, International Study Visit, International Networking Event in Krakow"/>
    <s v="Not participated"/>
    <n v="10"/>
    <n v="8"/>
    <n v="9"/>
    <n v="10"/>
    <s v="Not participated"/>
    <n v="10"/>
    <s v="Not participated"/>
    <s v="Not participated"/>
    <s v="Not participated"/>
    <n v="10"/>
    <n v="10"/>
    <s v="Not participated"/>
    <s v="Yes"/>
    <s v="Not sure"/>
    <n v="10"/>
    <n v="8"/>
    <n v="8.5"/>
    <n v="9"/>
    <n v="7"/>
    <n v="9.3333333333333339"/>
    <n v="10"/>
    <n v="10"/>
    <n v="9"/>
    <n v="9"/>
    <s v="Through the MURAL project I got a very good holistic understanding of my role I play in promoting diversity, tolerance and inclusion. _x000a_a) Who am I in regards to the topic? (identity)_x000a_b) Where do I stand in regards to that topic? (opinions and motivations)_x000a_c) What are my options to take action? In what spaces can I act? (actions)_x000a_d) Who are my allies? Where can I find them? (communities)"/>
    <s v="good holistic understanding, regard, topic, action, mural project, motivation, diversity, options, inclusion, community"/>
    <x v="0"/>
    <s v="Yes"/>
    <s v="Not sure"/>
    <s v="Yes"/>
    <s v="I got in contact with local representatives, who where interested to use our social action as a tool to get in touch with their local community, I got in contact with the local community center which can be of use for further action, I got in contact with other active citizens in my neighborhood and city to be able to work together in the future"/>
    <s v="Quite a lot"/>
    <s v="THANK YOU! Life changing project!"/>
    <s v="Positive"/>
    <s v="0.998"/>
  </r>
  <r>
    <d v="2019-11-07T00:58:48"/>
    <d v="2019-11-06T00:00:00"/>
    <s v="Participant"/>
    <s v="Female"/>
    <s v="18-30"/>
    <s v="Germany"/>
    <s v="No"/>
    <s v="No"/>
    <s v="Local Workshop led by the facilitators, International Networking Event in Krakow"/>
    <s v="Not participated"/>
    <n v="10"/>
    <s v="Not participated"/>
    <s v="Not participated"/>
    <s v=""/>
    <s v="Not participated"/>
    <s v="Not participated"/>
    <s v="Not participated"/>
    <s v="Not participated"/>
    <s v="Not participated"/>
    <s v="Not participated"/>
    <n v="10"/>
    <s v="Not participated"/>
    <s v="No"/>
    <s v="Very useful"/>
    <n v="10"/>
    <n v="10"/>
    <n v="8.5"/>
    <n v="7"/>
    <n v="7"/>
    <n v="9"/>
    <n v="10"/>
    <n v="9"/>
    <n v="10"/>
    <n v="9.5"/>
    <s v="Feel Support of others and I learned several techniques and methods to propperly work with a Group of diverse people. "/>
    <s v="support of others, diverse people, several techniques, group, methods"/>
    <x v="0"/>
    <s v="Yes"/>
    <s v="A lot"/>
    <s v="No"/>
    <s v="Global home tours "/>
    <s v="A lot"/>
    <s v="Deconstruct+ an Organisation is built to change the society so IT cant be a reflectiin of IT. "/>
    <s v="Neutral"/>
    <s v="0.72"/>
  </r>
  <r>
    <d v="2019-11-07T02:24:11"/>
    <d v="2019-11-06T00:00:00"/>
    <s v="Participant"/>
    <s v="Female"/>
    <s v="18-30"/>
    <s v="Portugal"/>
    <s v="No"/>
    <s v="No"/>
    <s v="Local Workshop led by the facilitators, Social Activities, International Study Visit, International Networking Event in Krakow"/>
    <s v="Not participated"/>
    <n v="10"/>
    <n v="10"/>
    <n v="10"/>
    <n v="9"/>
    <n v="9"/>
    <s v="Not participated"/>
    <s v="Not participated"/>
    <n v="9"/>
    <s v="Not participated"/>
    <s v="Not participated"/>
    <n v="9"/>
    <s v="Not participated"/>
    <s v="Yes"/>
    <s v="Very useful"/>
    <n v="10"/>
    <n v="8"/>
    <n v="9"/>
    <n v="8"/>
    <n v="8"/>
    <n v="8.6666666666666661"/>
    <n v="9"/>
    <n v="9"/>
    <n v="9"/>
    <n v="8.5"/>
    <s v="Notecing and Appreciating diversity. Getting out of my bubble."/>
    <s v="appreciating diversity, notecing, bubble"/>
    <x v="1"/>
    <s v="Yes"/>
    <s v="A lot"/>
    <s v="Yes"/>
    <s v="Participating in different social actions from the others."/>
    <s v="Quite a lot"/>
    <s v="Making the difference needs to start in yourself. So to realize many different perspectives, made me notice that good is relative and what's good for me can be different for others, evan if we all have good will . Thinking different don't have to be thinking against. Everyone is made from their own experience and to accept that is the first step for a healty communication.  I felt super lucky for being able to make the international visits and I loved the experience, but I think their objective should be more clear, because sometimes I felt also a bit lost.. not knowing exacly what was my &quot;place&quot; on them..  I guess if the objective gets more clear this will lead to more dedication and participation. We take it as a chalange and not as a trip. For the one that happened in my country if the Portuguese could be sleeping and having dinner in the same place of the visitors it would create a stronger connection of the participants and this is important to promote understanding. But anyway I loved to be part of this project and this made a difference in my life. I won't forget it. Thank you!"/>
    <s v="Positive"/>
    <s v="0.749"/>
  </r>
  <r>
    <d v="2019-11-07T03:07:42"/>
    <d v="2019-11-04T00:00:00"/>
    <s v="Participant"/>
    <s v="Male"/>
    <s v="31-40"/>
    <s v="Germany"/>
    <s v="No"/>
    <s v="No"/>
    <s v="International Study Visit, International Networking Event in Krakow"/>
    <n v="7"/>
    <n v="8"/>
    <n v="8"/>
    <n v="8"/>
    <n v="8.1666666666666661"/>
    <n v="8"/>
    <n v="8"/>
    <n v="8"/>
    <n v="8"/>
    <n v="8"/>
    <n v="9"/>
    <n v="9"/>
    <n v="10"/>
    <s v="Yes"/>
    <s v="Quite useful"/>
    <n v="8"/>
    <n v="8"/>
    <n v="8"/>
    <n v="7"/>
    <n v="8"/>
    <n v="7.666666666666667"/>
    <n v="7"/>
    <n v="8"/>
    <n v="9"/>
    <n v="8"/>
    <s v="Open space "/>
    <s v="open space"/>
    <x v="1"/>
    <s v="Yes"/>
    <s v="Quite a lot"/>
    <s v="Yes"/>
    <s v="I always try to spread the word and make sure to share all what i learned from MURAL in my Society and we did a small project called Picknick +"/>
    <s v="Not sure"/>
    <s v="We need more of those projects to learn more and be able to create a better society "/>
    <s v="Positive"/>
    <s v="0.828"/>
  </r>
  <r>
    <d v="2019-11-07T04:47:06"/>
    <d v="2019-11-06T00:00:00"/>
    <s v="Participant"/>
    <s v="Male"/>
    <s v="41-50"/>
    <s v="Germany"/>
    <s v="Yes"/>
    <s v="No"/>
    <s v="Local Workshop led by the facilitators, Social Activities, International Study Visit, International Networking Event in Krakow"/>
    <s v="Not participated"/>
    <n v="10"/>
    <n v="7"/>
    <n v="6"/>
    <n v="9"/>
    <s v="Not participated"/>
    <s v="Not participated"/>
    <s v="Not participated"/>
    <n v="9"/>
    <s v="Not participated"/>
    <s v="Not participated"/>
    <n v="9"/>
    <s v="Not participated"/>
    <s v="No"/>
    <s v="Very useful"/>
    <n v="5"/>
    <n v="8"/>
    <n v="6.5"/>
    <n v="6"/>
    <n v="8"/>
    <n v="8.6666666666666661"/>
    <n v="10"/>
    <n v="10"/>
    <n v="10"/>
    <n v="9"/>
    <s v="Xxx"/>
    <s v="xxx"/>
    <x v="0"/>
    <s v="Yes"/>
    <s v="A lot"/>
    <s v="Yes"/>
    <s v="Xxx"/>
    <s v="A lot"/>
    <m/>
    <s v=" "/>
    <m/>
  </r>
  <r>
    <d v="2019-11-07T07:39:53"/>
    <d v="2019-11-06T00:00:00"/>
    <s v="Participant"/>
    <s v="Female"/>
    <s v="18-30"/>
    <s v="Portugal"/>
    <s v="No"/>
    <s v="No"/>
    <s v="Local Workshop led by the facilitators, International Study Visit, International Networking Event in Krakow"/>
    <n v="1"/>
    <n v="10"/>
    <n v="8"/>
    <n v="10"/>
    <n v="2.1666666666666665"/>
    <n v="1"/>
    <n v="8"/>
    <n v="1"/>
    <n v="1"/>
    <n v="1"/>
    <n v="1"/>
    <n v="9"/>
    <n v="1"/>
    <s v="No"/>
    <s v="Quite useful"/>
    <n v="10"/>
    <n v="10"/>
    <n v="9.5"/>
    <n v="9"/>
    <n v="9"/>
    <n v="9.6666666666666661"/>
    <n v="10"/>
    <n v="10"/>
    <n v="10"/>
    <n v="10"/>
    <s v="That I can make a big difference if I fight for it and that there are so many good people making a difference everywhere. mural was life changing for me."/>
    <s v="many good people, big difference, life, difference, mural"/>
    <x v="0"/>
    <s v="Yes"/>
    <s v="Quite a lot"/>
    <s v="Yes"/>
    <s v="It allowed me to meet some other initiatives going out in the area to whom I reached out for partnerships."/>
    <s v="Not sure"/>
    <m/>
    <s v=" "/>
    <m/>
  </r>
  <r>
    <d v="2019-11-16T04:16:29"/>
    <d v="2019-11-15T00:00:00"/>
    <s v="Participant"/>
    <s v="Female"/>
    <s v="18-30"/>
    <s v="Poland"/>
    <s v="Yes"/>
    <s v="No"/>
    <s v="Facilitators’ Workshop, Local Workshop led by the facilitators, Social Activities, International Study Visit"/>
    <n v="10"/>
    <n v="10"/>
    <n v="10"/>
    <n v="10"/>
    <n v="8"/>
    <s v="Not participated"/>
    <s v="Not participated"/>
    <n v="8"/>
    <n v="8"/>
    <s v="Not participated"/>
    <s v="Not participated"/>
    <s v="Not participated"/>
    <n v="10"/>
    <s v="Yes"/>
    <s v="Quite useful"/>
    <n v="10"/>
    <n v="10"/>
    <n v="10"/>
    <n v="9"/>
    <n v="10"/>
    <n v="8.3333333333333339"/>
    <n v="8"/>
    <n v="8"/>
    <n v="8"/>
    <n v="9"/>
    <s v="The best piece was the first events with facilitators and the game “In Portugal school”"/>
    <s v="portugal school, best piece, first events, games, facilitator"/>
    <x v="1"/>
    <s v="Yes"/>
    <s v="Quite a lot"/>
    <s v="Yes"/>
    <s v="Contacts with Portugal group, now we have some plays to visit them and make a project together"/>
    <s v="A lot"/>
    <m/>
    <s v=" "/>
    <m/>
  </r>
  <r>
    <d v="2019-11-16T04:55:01"/>
    <d v="2019-11-15T00:00:00"/>
    <s v="Participant"/>
    <s v="Female"/>
    <s v="51-60"/>
    <s v="Poland"/>
    <s v="No"/>
    <s v="No"/>
    <s v="Local Workshop led by the facilitators, Social Activities, International Study Visit"/>
    <s v="Not participated"/>
    <n v="9"/>
    <n v="9"/>
    <n v="10"/>
    <n v="10"/>
    <n v="10"/>
    <s v="Not participated"/>
    <s v="Not participated"/>
    <s v="Not participated"/>
    <s v="Not participated"/>
    <s v="Not participated"/>
    <s v="Not participated"/>
    <s v="Not participated"/>
    <s v="Yes"/>
    <s v="Very useful"/>
    <n v="5"/>
    <n v="4"/>
    <n v="5"/>
    <n v="5"/>
    <n v="5"/>
    <n v="5"/>
    <n v="5"/>
    <n v="5"/>
    <n v="5"/>
    <n v="4.5"/>
    <s v="A lot of practical knowledge"/>
    <s v="practical knowledge, lot"/>
    <x v="0"/>
    <s v="Yes"/>
    <s v="A lot"/>
    <s v="Yes"/>
    <s v="I'm in contact with people from our municipality"/>
    <s v="Quite a lot"/>
    <s v="Thank you, I think it is very important to lead actions like this"/>
    <s v="Positive"/>
    <s v="0.724"/>
  </r>
  <r>
    <d v="2019-11-16T05:22:01"/>
    <d v="2019-11-15T00:00:00"/>
    <s v="Participant"/>
    <s v="Male"/>
    <s v="31-40"/>
    <s v="Poland"/>
    <s v="Yes"/>
    <s v="No"/>
    <s v="Facilitators’ Workshop, Local Workshop led by the facilitators, Social Activities"/>
    <s v="Not participated"/>
    <n v="10"/>
    <n v="8"/>
    <n v="8"/>
    <s v=""/>
    <s v="Not participated"/>
    <s v="Not participated"/>
    <s v="Not participated"/>
    <s v="Not participated"/>
    <s v="Not participated"/>
    <s v="Not participated"/>
    <s v="Not participated"/>
    <s v="Not participated"/>
    <s v="Yes"/>
    <s v="Not sure"/>
    <n v="6"/>
    <n v="6"/>
    <n v="6.5"/>
    <n v="6"/>
    <n v="7"/>
    <n v="7.333333333333333"/>
    <n v="8"/>
    <n v="3"/>
    <n v="8"/>
    <n v="4.5"/>
    <s v="Contacts"/>
    <s v="contact"/>
    <x v="1"/>
    <s v="Yes"/>
    <s v="Quite a lot"/>
    <s v="Yes"/>
    <s v="I met some new people"/>
    <s v="Not sure"/>
    <m/>
    <s v=" "/>
    <m/>
  </r>
  <r>
    <d v="2019-11-16T05:36:41"/>
    <d v="2019-11-15T00:00:00"/>
    <s v="Participant"/>
    <s v="Female"/>
    <s v="51-60"/>
    <s v="Poland"/>
    <s v="No"/>
    <s v="No"/>
    <s v="Facilitators’ Workshop, Local Workshop led by the facilitators, Social Activities, International Study Visit, International Networking Event in Krakow"/>
    <n v="9"/>
    <n v="8"/>
    <n v="10"/>
    <n v="9"/>
    <n v="9.5"/>
    <n v="9"/>
    <n v="9"/>
    <n v="9"/>
    <n v="10"/>
    <n v="10"/>
    <n v="10"/>
    <n v="10"/>
    <n v="10"/>
    <s v="Yes"/>
    <s v="Very useful"/>
    <n v="10"/>
    <n v="8"/>
    <n v="9.5"/>
    <n v="8"/>
    <n v="9"/>
    <n v="8.6666666666666661"/>
    <n v="9"/>
    <n v="8"/>
    <n v="9"/>
    <n v="8"/>
    <s v="Exchanging experience"/>
    <s v=" "/>
    <x v="1"/>
    <s v="Yes"/>
    <s v="A lot"/>
    <s v="Yes"/>
    <s v="I decided to be a volunteer"/>
    <s v="Quite a lot"/>
    <s v="Some schools have learned more about the needs of tolerance"/>
    <s v="Neutral"/>
    <s v="0.625"/>
  </r>
  <r>
    <d v="2019-11-16T05:41:59"/>
    <d v="2019-11-15T00:00:00"/>
    <s v="Participant"/>
    <s v="Female"/>
    <s v="31-40"/>
    <s v="Poland"/>
    <s v="No"/>
    <s v="No"/>
    <s v="Local Workshop led by the facilitators"/>
    <s v="Not participated"/>
    <n v="10"/>
    <s v="Not participated"/>
    <s v="Not participated"/>
    <s v=""/>
    <s v="Not participated"/>
    <s v="Not participated"/>
    <s v="Not participated"/>
    <s v="Not participated"/>
    <s v="Not participated"/>
    <s v="Not participated"/>
    <s v="Not participated"/>
    <s v="Not participated"/>
    <s v="No"/>
    <s v="Not sure"/>
    <n v="10"/>
    <n v="9"/>
    <n v="9"/>
    <n v="9"/>
    <n v="8"/>
    <n v="8.6666666666666661"/>
    <n v="8"/>
    <n v="8"/>
    <n v="9"/>
    <n v="8.5"/>
    <m/>
    <s v="experience"/>
    <x v="1"/>
    <s v="Yes"/>
    <s v="Quite a lot"/>
    <s v="No"/>
    <s v="- "/>
    <s v="Quite a lot"/>
    <m/>
    <s v=" "/>
    <m/>
  </r>
  <r>
    <d v="2019-11-16T06:07:52"/>
    <d v="2019-11-13T00:00:00"/>
    <s v="Participant"/>
    <s v="Female"/>
    <s v="31-40"/>
    <s v="Poland"/>
    <s v="No"/>
    <s v="No"/>
    <s v="Facilitators’ Workshop, Local Workshop led by the facilitators, Social Activities, International Study Visit, International Networking Event in Krakow"/>
    <n v="10"/>
    <n v="10"/>
    <n v="10"/>
    <n v="10"/>
    <n v="10"/>
    <n v="10"/>
    <s v="Not participated"/>
    <n v="10"/>
    <n v="10"/>
    <s v="Not participated"/>
    <s v="Not participated"/>
    <n v="10"/>
    <s v="Not participated"/>
    <s v="Yes"/>
    <s v="Very useful"/>
    <n v="10"/>
    <n v="10"/>
    <n v="10"/>
    <n v="10"/>
    <n v="10"/>
    <n v="10"/>
    <n v="10"/>
    <n v="10"/>
    <n v="10"/>
    <n v="10"/>
    <s v="Experience"/>
    <s v="experience"/>
    <x v="0"/>
    <s v="Yes"/>
    <s v="A lot"/>
    <s v="No"/>
    <s v="None"/>
    <s v="A lot"/>
    <m/>
    <s v=" "/>
    <m/>
  </r>
  <r>
    <d v="2019-11-16T06:43:46"/>
    <d v="2019-11-15T00:00:00"/>
    <s v="Participant"/>
    <s v="Female"/>
    <s v="51-60"/>
    <s v="Portugal"/>
    <s v="No"/>
    <s v="No"/>
    <s v="Local Workshop led by the facilitators, Social Activities, International Study Visit, International Networking Event in Krakow, 10 Years Anniversary - Social Action Project Showcase"/>
    <s v="Not participated"/>
    <n v="10"/>
    <n v="10"/>
    <n v="10"/>
    <n v="10"/>
    <n v="10"/>
    <s v="Not participated"/>
    <s v="Not participated"/>
    <s v="Not participated"/>
    <s v="Not participated"/>
    <s v="Not participated"/>
    <n v="9"/>
    <s v="Not participated"/>
    <s v="Yes"/>
    <s v="Quite useful"/>
    <n v="10"/>
    <n v="9"/>
    <n v="10"/>
    <n v="9"/>
    <n v="10"/>
    <n v="9.6666666666666661"/>
    <n v="10"/>
    <n v="10"/>
    <n v="10"/>
    <n v="9.5"/>
    <s v="Study visit in Portugal and social action"/>
    <s v="social action, study visit, portugal"/>
    <x v="0"/>
    <s v="Yes"/>
    <s v="Quite a lot"/>
    <s v="Yes"/>
    <s v="I launched a project named &quot;From a dream to a fulfillment&quot;, which was a vocational guidance point for Ukrainian migrant students. When it comes to new contacts, I got to know many educators and social activists in my local community as well as in other countries."/>
    <s v="Quite a lot"/>
    <s v="Wonderful project - we need more initiatives of this kind in our country! Respect to all who contributed to arranging and administering it!"/>
    <s v="Positive"/>
    <s v="0.993"/>
  </r>
  <r>
    <d v="2019-11-16T08:19:28"/>
    <d v="2019-11-15T00:00:00"/>
    <s v="Participant"/>
    <s v="Female"/>
    <s v="31-40"/>
    <s v="Poland"/>
    <s v="Yes"/>
    <s v="No"/>
    <s v="Social Activities"/>
    <n v="9"/>
    <n v="9"/>
    <n v="9"/>
    <n v="9"/>
    <n v="8.1666666666666661"/>
    <n v="8"/>
    <n v="8"/>
    <n v="8"/>
    <n v="8"/>
    <n v="8"/>
    <n v="9"/>
    <n v="8"/>
    <n v="8"/>
    <s v="Yes"/>
    <s v="Very useful"/>
    <n v="9"/>
    <n v="9"/>
    <n v="8.5"/>
    <n v="9"/>
    <n v="8"/>
    <n v="8.6666666666666661"/>
    <n v="8"/>
    <n v="9"/>
    <n v="9"/>
    <n v="9"/>
    <s v="-"/>
    <m/>
    <x v="0"/>
    <s v="Yes"/>
    <s v="A lot"/>
    <s v="Yes"/>
    <s v="-"/>
    <s v="A lot"/>
    <s v="-"/>
    <s v="Neutral"/>
    <s v="0.778"/>
  </r>
  <r>
    <d v="2019-11-16T09:21:26"/>
    <d v="2019-11-15T00:00:00"/>
    <s v="Participant"/>
    <s v="Female"/>
    <s v="51-60"/>
    <s v="Poland"/>
    <s v="No"/>
    <s v="No"/>
    <s v="Local Workshop led by the facilitators, International Study Visit, International Networking Event in Krakow"/>
    <s v="Not participated"/>
    <n v="10"/>
    <s v="Not participated"/>
    <s v="Not participated"/>
    <n v="10"/>
    <s v="Not participated"/>
    <n v="10"/>
    <n v="10"/>
    <s v="Not participated"/>
    <s v="Not participated"/>
    <s v="Not participated"/>
    <n v="10"/>
    <s v="Not participated"/>
    <s v="Yes"/>
    <s v="Quite useful"/>
    <n v="10"/>
    <n v="8"/>
    <n v="9"/>
    <n v="6"/>
    <n v="8"/>
    <n v="7.333333333333333"/>
    <n v="6"/>
    <n v="10"/>
    <n v="10"/>
    <n v="9"/>
    <s v="Study visits and possibility to observe other people in action"/>
    <s v="study visit, people, action, possibility"/>
    <x v="0"/>
    <s v="No"/>
    <s v="Not at all"/>
    <s v="Yes"/>
    <s v="I took part at multicultural picnic in Cracow"/>
    <s v="A lot"/>
    <s v="I undrerstood better how people feel, when they are excluded from community. I found out more about refuges and minorities people."/>
    <s v="Negative"/>
    <s v="0.763"/>
  </r>
  <r>
    <d v="2019-11-16T09:46:04"/>
    <d v="2019-11-15T00:00:00"/>
    <s v="Participant"/>
    <s v="Female"/>
    <s v="51-60"/>
    <s v="Poland"/>
    <s v="No"/>
    <s v="No"/>
    <s v="Facilitators’ Workshop, Local Workshop led by the facilitators, Social Activities, International Study Visit"/>
    <n v="9"/>
    <n v="9"/>
    <n v="5"/>
    <n v="7"/>
    <n v="2.1666666666666665"/>
    <n v="1"/>
    <n v="1"/>
    <n v="8"/>
    <n v="1"/>
    <n v="1"/>
    <n v="1"/>
    <n v="3"/>
    <n v="2"/>
    <s v="No"/>
    <s v="Not sure"/>
    <n v="8"/>
    <n v="9"/>
    <n v="7"/>
    <n v="6"/>
    <n v="6"/>
    <n v="6"/>
    <n v="5"/>
    <n v="3"/>
    <n v="7"/>
    <n v="6"/>
    <s v="Zrozumienie i docenienie różnorodności. Informowanie i propagowanie włączenia społecznego i przeciwdziałania dyskryminacji oraz zachęcanie do podejmowania działań w tym zakresie.  "/>
    <s v="propagowanie włączenia społecznego, oraz zachęcanie, tym zakresie, przeciwdziałania dyskryminacji, zrozumienie, podejmowania, informowanie, różnorodności"/>
    <x v="1"/>
    <s v="Yes"/>
    <s v="Quite a lot"/>
    <s v="Yes"/>
    <s v="Preparation of a field game aimed at the integration of the school community. "/>
    <s v="Quite a lot"/>
    <s v="Any comment/message/lesson learned. Understanding and appreciating diversity. Learning new skills and tools that I can use to promote social inclusion or combat discrimination._x000a_"/>
    <s v="Positive"/>
    <s v="0.965"/>
  </r>
  <r>
    <d v="2019-11-16T10:01:28"/>
    <d v="2019-11-15T00:00:00"/>
    <s v="Participant"/>
    <s v="Female"/>
    <s v="41-50"/>
    <s v="Poland"/>
    <s v="No"/>
    <s v="No"/>
    <s v="Local Workshop led by the facilitators, Social Activities, International Study Visit, International Networking Event in Krakow"/>
    <s v="Not participated"/>
    <n v="7"/>
    <n v="9"/>
    <n v="6"/>
    <n v="9"/>
    <s v="Not participated"/>
    <s v="Not participated"/>
    <s v="Not participated"/>
    <n v="9"/>
    <s v="Not participated"/>
    <s v="Not participated"/>
    <n v="9"/>
    <n v="9"/>
    <s v="Yes"/>
    <s v="Not very useful"/>
    <n v="9"/>
    <n v="7"/>
    <n v="8"/>
    <n v="5"/>
    <n v="7"/>
    <n v="6.666666666666667"/>
    <n v="5"/>
    <n v="8"/>
    <n v="10"/>
    <n v="7.5"/>
    <s v="During MURAL Project I've learned that the most important thing is to learn about each other. "/>
    <s v="important things, mural project"/>
    <x v="1"/>
    <s v="Yes"/>
    <s v="Not sure"/>
    <s v="Yes"/>
    <s v="I've connected with people from six countries with the artistic background and we are planing to do a social action involving theater and social media to increase people's empathy  and diversity awareness in our communities. "/>
    <s v="Not sure"/>
    <m/>
    <s v=" "/>
    <m/>
  </r>
  <r>
    <d v="2019-11-16T11:14:40"/>
    <d v="2019-11-15T00:00:00"/>
    <s v="Participant"/>
    <s v="Female"/>
    <s v="41-50"/>
    <s v="Poland"/>
    <s v="No"/>
    <s v="Yes"/>
    <s v="Local Workshop led by the facilitators, Social Activities"/>
    <s v="Not participated"/>
    <n v="10"/>
    <n v="10"/>
    <n v="10"/>
    <s v=""/>
    <s v="Not participated"/>
    <s v="Not participated"/>
    <s v="Not participated"/>
    <s v="Not participated"/>
    <s v="Not participated"/>
    <s v="Not participated"/>
    <n v="10"/>
    <n v="10"/>
    <s v="Yes"/>
    <s v="Quite useful"/>
    <n v="10"/>
    <n v="10"/>
    <n v="10"/>
    <n v="10"/>
    <n v="10"/>
    <n v="10"/>
    <n v="10"/>
    <n v="1"/>
    <n v="10"/>
    <n v="5.5"/>
    <s v="workshops and joint projects"/>
    <s v="joint project, workshop"/>
    <x v="1"/>
    <s v="Yes"/>
    <s v="A lot"/>
    <s v="Yes"/>
    <s v="workshops for teachers and students and a picnic for parents"/>
    <s v="A lot"/>
    <s v="thank you very much for the chance to participate in the project"/>
    <s v="Positive"/>
    <s v="0.962"/>
  </r>
  <r>
    <d v="2019-11-16T19:15:47"/>
    <d v="2019-11-16T00:00:00"/>
    <s v="Participant"/>
    <s v="Female"/>
    <s v="51-60"/>
    <s v="Poland"/>
    <s v="No"/>
    <s v="No"/>
    <s v="Local Workshop led by the facilitators, Social Activities, International Study Visit"/>
    <n v="9"/>
    <n v="9"/>
    <n v="8"/>
    <n v="8"/>
    <n v="9"/>
    <n v="9"/>
    <n v="9"/>
    <n v="9"/>
    <n v="9"/>
    <n v="9"/>
    <n v="9"/>
    <n v="9"/>
    <n v="9"/>
    <s v="Yes"/>
    <s v="Quite useful"/>
    <n v="9"/>
    <n v="9"/>
    <n v="9"/>
    <n v="9"/>
    <n v="9"/>
    <n v="8.6666666666666661"/>
    <n v="9"/>
    <n v="8"/>
    <n v="8"/>
    <n v="8.5"/>
    <s v="Feeling empowered and supported"/>
    <m/>
    <x v="0"/>
    <s v="Yes"/>
    <s v="Quite a lot"/>
    <s v="Yes"/>
    <s v="advocacy for inclusion and countering discrimination"/>
    <s v="A lot"/>
    <m/>
    <s v=" "/>
    <m/>
  </r>
  <r>
    <d v="2019-11-16T21:46:49"/>
    <d v="2019-11-16T00:00:00"/>
    <s v="Participant"/>
    <s v="Male"/>
    <s v="31-40"/>
    <s v="Poland"/>
    <s v="No"/>
    <s v="No"/>
    <s v="Local Workshop led by the facilitators"/>
    <s v="Not participated"/>
    <n v="10"/>
    <s v="Not participated"/>
    <s v="Not participated"/>
    <s v=""/>
    <s v="Not participated"/>
    <s v="Not participated"/>
    <s v="Not participated"/>
    <s v="Not participated"/>
    <s v="Not participated"/>
    <s v="Not participated"/>
    <s v="Not participated"/>
    <s v="Not participated"/>
    <s v="Yes"/>
    <s v="Quite useful"/>
    <n v="9"/>
    <n v="9"/>
    <n v="9"/>
    <n v="9"/>
    <n v="9"/>
    <n v="9"/>
    <n v="9"/>
    <n v="9"/>
    <n v="9"/>
    <n v="9"/>
    <s v="Meeting people from different backgrounds, seeing things in other persectives. "/>
    <s v=" "/>
    <x v="1"/>
    <s v="Yes"/>
    <s v="Quite a lot"/>
    <s v="No"/>
    <s v="No "/>
    <s v="A lot"/>
    <m/>
    <s v=" "/>
    <m/>
  </r>
  <r>
    <d v="2019-11-17T00:58:20"/>
    <d v="2019-11-16T00:00:00"/>
    <s v="Participant"/>
    <s v="Female"/>
    <s v="31-40"/>
    <s v="Poland"/>
    <s v="No"/>
    <s v="No"/>
    <s v="Local Workshop led by the facilitators, Social Activities, International Study Visit, International Networking Event in Krakow"/>
    <s v="Not participated"/>
    <n v="9"/>
    <n v="6"/>
    <n v="6"/>
    <n v="7"/>
    <s v="Not participated"/>
    <s v="Not participated"/>
    <s v="Not participated"/>
    <s v="Not participated"/>
    <n v="7"/>
    <s v="Not participated"/>
    <n v="7"/>
    <s v="Not participated"/>
    <s v="Yes"/>
    <s v="Not sure"/>
    <n v="3"/>
    <n v="5"/>
    <n v="6"/>
    <n v="7"/>
    <n v="9"/>
    <n v="6.666666666666667"/>
    <n v="5"/>
    <n v="9"/>
    <n v="8"/>
    <n v="7"/>
    <m/>
    <s v="different background, things, persectives, people"/>
    <x v="1"/>
    <s v="Yes"/>
    <s v="Not sure"/>
    <s v="Yes"/>
    <s v="International Week in primary school, diveristy ethics classes"/>
    <s v="Not sure"/>
    <m/>
    <s v=" "/>
    <m/>
  </r>
  <r>
    <d v="2019-11-18T01:03:11"/>
    <d v="2019-11-17T00:00:00"/>
    <s v="Participant"/>
    <s v="Male"/>
    <s v="51-60"/>
    <s v="Poland"/>
    <s v="No"/>
    <s v="No"/>
    <s v="Local Workshop led by the facilitators, International Study Visit, International Networking Event in Krakow"/>
    <s v="Not participated"/>
    <n v="10"/>
    <n v="9"/>
    <n v="9"/>
    <n v="8.5"/>
    <s v="Not participated"/>
    <s v="Not participated"/>
    <n v="9"/>
    <s v="Not participated"/>
    <n v="8"/>
    <s v="Not participated"/>
    <n v="9"/>
    <s v="Not participated"/>
    <s v="Yes"/>
    <s v="Quite useful"/>
    <n v="9"/>
    <n v="9"/>
    <n v="9"/>
    <n v="9"/>
    <n v="9"/>
    <n v="9"/>
    <n v="9"/>
    <n v="9"/>
    <n v="9"/>
    <n v="9"/>
    <s v="Understanding and appreciating diversity "/>
    <s v=" "/>
    <x v="0"/>
    <s v="Yes"/>
    <s v="A lot"/>
    <s v="Yes"/>
    <s v="cooperation with partners during my projects"/>
    <s v="A lot"/>
    <m/>
    <s v=" "/>
    <m/>
  </r>
  <r>
    <d v="2019-11-18T09:03:33"/>
    <d v="2019-11-17T00:00:00"/>
    <s v="Participant"/>
    <s v="Female"/>
    <s v="31-40"/>
    <s v="Poland"/>
    <s v="No"/>
    <s v="No"/>
    <s v="Local Workshop led by the facilitators"/>
    <s v="Not participated"/>
    <n v="10"/>
    <s v="Not participated"/>
    <n v="9"/>
    <s v=""/>
    <s v="Not participated"/>
    <s v="Not participated"/>
    <s v="Not participated"/>
    <s v="Not participated"/>
    <s v="Not participated"/>
    <s v="Not participated"/>
    <s v="Not participated"/>
    <s v="Not participated"/>
    <s v="Yes"/>
    <s v="Not very useful"/>
    <n v="10"/>
    <n v="8"/>
    <n v="9"/>
    <n v="8"/>
    <n v="8"/>
    <n v="7"/>
    <n v="8"/>
    <n v="1"/>
    <n v="5"/>
    <n v="4.5"/>
    <m/>
    <s v="diversity, understanding"/>
    <x v="1"/>
    <s v="Yes"/>
    <s v="Quite a lot"/>
    <s v="No"/>
    <s v="a"/>
    <s v="Not sure"/>
    <m/>
    <s v=" "/>
    <m/>
  </r>
  <r>
    <d v="2019-11-18T10:45:25"/>
    <d v="2019-11-17T00:00:00"/>
    <s v="Participant"/>
    <s v="Female"/>
    <s v="41-50"/>
    <s v="Poland"/>
    <s v="No"/>
    <s v="No"/>
    <s v="Local Workshop led by the facilitators, Social Activities"/>
    <s v="Not participated"/>
    <n v="10"/>
    <s v="Not participated"/>
    <n v="10"/>
    <s v=""/>
    <s v="Not participated"/>
    <s v="Not participated"/>
    <s v="Not participated"/>
    <s v="Not participated"/>
    <s v="Not participated"/>
    <s v="Not participated"/>
    <s v="Not participated"/>
    <s v="Not participated"/>
    <s v="Yes"/>
    <s v="Quite useful"/>
    <n v="10"/>
    <n v="10"/>
    <n v="10"/>
    <n v="10"/>
    <n v="10"/>
    <n v="9.3333333333333339"/>
    <n v="10"/>
    <n v="6"/>
    <n v="8"/>
    <n v="8"/>
    <s v="Tolerance"/>
    <s v="tolerance"/>
    <x v="1"/>
    <s v="Yes"/>
    <s v="Quite a lot"/>
    <s v="No"/>
    <s v="No"/>
    <s v="A lot"/>
    <m/>
    <s v=" "/>
    <m/>
  </r>
  <r>
    <d v="2019-11-18T22:26:49"/>
    <d v="1988-02-28T00:00:00"/>
    <s v="Participant"/>
    <s v="Female"/>
    <s v="31-40"/>
    <s v="Poland"/>
    <s v="No"/>
    <s v="No"/>
    <s v="Facilitators’ Workshop, Local Workshop led by the facilitators, Social Activities, International Networking Event in Krakow"/>
    <n v="9"/>
    <n v="9"/>
    <n v="9"/>
    <n v="9"/>
    <n v="9"/>
    <n v="9"/>
    <n v="9"/>
    <n v="9"/>
    <n v="9"/>
    <n v="9"/>
    <n v="9"/>
    <n v="9"/>
    <n v="9"/>
    <s v="Yes"/>
    <s v="Quite useful"/>
    <n v="8"/>
    <n v="8"/>
    <n v="8"/>
    <n v="8"/>
    <n v="8"/>
    <n v="8"/>
    <n v="8"/>
    <n v="8"/>
    <n v="8"/>
    <n v="8"/>
    <s v="workshops about LGBT+ in Krakow, then I've learned about what is intersex and that we have around 20 biological sexes (different combination oof chromosomes)"/>
    <s v="different combination, biological sex, oof chromosome, lgbt+, krakow, workshop"/>
    <x v="1"/>
    <s v="Yes"/>
    <s v="Quite a lot"/>
    <s v="Yes"/>
    <s v="better contact with municipality and local teachers and "/>
    <s v="Quite a lot"/>
    <s v="it was great, I hope there will be secind edition!"/>
    <s v="Positive"/>
    <s v="0.972"/>
  </r>
  <r>
    <d v="2019-11-19T01:10:42"/>
    <d v="2019-11-18T00:00:00"/>
    <s v="Participant"/>
    <s v="Female"/>
    <s v="51-60"/>
    <s v="Poland"/>
    <s v="No"/>
    <s v="No"/>
    <s v="Facilitators’ Workshop, Local Workshop led by the facilitators, Social Activities, International Networking Event in Krakow"/>
    <n v="10"/>
    <n v="10"/>
    <n v="10"/>
    <n v="10"/>
    <n v="10"/>
    <s v="Not participated"/>
    <s v="Not participated"/>
    <n v="10"/>
    <s v="Not participated"/>
    <s v="Not participated"/>
    <s v="Not participated"/>
    <n v="10"/>
    <n v="10"/>
    <s v="Yes"/>
    <s v="Very useful"/>
    <n v="10"/>
    <n v="10"/>
    <n v="10"/>
    <n v="10"/>
    <n v="10"/>
    <n v="10"/>
    <n v="10"/>
    <n v="10"/>
    <n v="10"/>
    <n v="10"/>
    <s v="Wymiana doświadczeń osób z różnych stron świata."/>
    <s v="różnych stron świata, wymiana, osób"/>
    <x v="0"/>
    <s v="Yes"/>
    <s v="A lot"/>
    <s v="Yes"/>
    <s v="Konferencja Międzynarodowa dla Nauczycieli Gdańskich Szkół Podstawowych"/>
    <s v="A lot"/>
    <s v="&quot;O wartości ludzkiego życia  decyduje to, ile daliśmy  z siebie innym i jak wpłynęliśmy na to, aby świat i życie ludzi stało się lepsze.&quot;"/>
    <s v="Neutral"/>
    <s v="0.675"/>
  </r>
  <r>
    <d v="2019-11-19T04:39:59"/>
    <d v="2019-11-18T00:00:00"/>
    <s v="Participant"/>
    <s v="Female"/>
    <s v="31-40"/>
    <s v="Poland"/>
    <s v="No"/>
    <s v="No"/>
    <s v="Local Workshop led by the facilitators, Social Activities, International Networking Event in Krakow"/>
    <s v="Not participated"/>
    <s v="Not participated"/>
    <s v="Not participated"/>
    <n v="10"/>
    <n v="10"/>
    <s v="Not participated"/>
    <s v="Not participated"/>
    <n v="10"/>
    <s v="Not participated"/>
    <s v="Not participated"/>
    <s v="Not participated"/>
    <n v="10"/>
    <s v="Not participated"/>
    <s v="Yes"/>
    <s v="Very useful"/>
    <n v="10"/>
    <n v="10"/>
    <n v="10"/>
    <n v="10"/>
    <n v="10"/>
    <n v="10"/>
    <n v="10"/>
    <m/>
    <n v="10"/>
    <n v="10"/>
    <s v="social action"/>
    <s v=" "/>
    <x v="0"/>
    <s v="Yes"/>
    <s v="A lot"/>
    <s v="Yes"/>
    <s v="partnership with ZUSTRICZ"/>
    <s v="A lot"/>
    <m/>
    <s v=" "/>
    <m/>
  </r>
  <r>
    <d v="2019-11-19T05:49:31"/>
    <d v="2019-11-18T00:00:00"/>
    <s v="Participant"/>
    <s v="Prefer not to specify"/>
    <s v="18-30"/>
    <s v="Poland"/>
    <s v="Yes"/>
    <s v="No"/>
    <s v="Facilitators’ Workshop"/>
    <n v="3"/>
    <s v="Not participated"/>
    <s v="Not participated"/>
    <n v="8"/>
    <s v=""/>
    <s v="Not participated"/>
    <s v="Not participated"/>
    <s v="Not participated"/>
    <s v="Not participated"/>
    <s v="Not participated"/>
    <s v="Not participated"/>
    <s v="Not participated"/>
    <s v="Not participated"/>
    <s v="Yes"/>
    <s v="Not sure"/>
    <n v="3"/>
    <n v="3"/>
    <n v="3"/>
    <n v="2"/>
    <m/>
    <n v="2"/>
    <m/>
    <m/>
    <m/>
    <n v="3"/>
    <m/>
    <s v="social action"/>
    <x v="3"/>
    <s v="No"/>
    <s v="Not at all"/>
    <s v="No"/>
    <s v="—"/>
    <s v="Quite a lot"/>
    <m/>
    <s v=" "/>
    <m/>
  </r>
  <r>
    <d v="2019-11-19T09:03:00"/>
    <d v="2019-11-18T00:00:00"/>
    <s v="Participant"/>
    <s v="Female"/>
    <s v="61-70"/>
    <s v="Poland"/>
    <s v="No"/>
    <s v="No"/>
    <s v="Local Workshop led by the facilitators"/>
    <s v="Not participated"/>
    <n v="10"/>
    <s v="Not participated"/>
    <n v="10"/>
    <s v=""/>
    <s v="Not participated"/>
    <s v="Not participated"/>
    <s v="Not participated"/>
    <s v="Not participated"/>
    <s v="Not participated"/>
    <s v="Not participated"/>
    <n v="10"/>
    <n v="10"/>
    <s v="No"/>
    <s v="Not sure"/>
    <n v="8"/>
    <n v="8"/>
    <n v="8"/>
    <n v="8"/>
    <n v="8"/>
    <n v="8"/>
    <n v="8"/>
    <m/>
    <n v="8"/>
    <n v="8"/>
    <s v="uczenie się nowych umiejętności"/>
    <s v="uczenie się, umiejętności"/>
    <x v="1"/>
    <s v="Yes"/>
    <s v="Quite a lot"/>
    <s v="Yes"/>
    <s v="Przekazałam wiele informacji z zajęć do swojej szkoły i Rady dzielnicy"/>
    <s v="A lot"/>
    <s v="tolerancja"/>
    <s v="Neutral"/>
    <s v="0.746"/>
  </r>
  <r>
    <d v="2019-11-19T20:03:09"/>
    <d v="2019-11-19T00:00:00"/>
    <s v="Participant"/>
    <s v="Female"/>
    <s v="31-40"/>
    <s v="Poland"/>
    <s v="Yes"/>
    <s v="Prefer not to specify"/>
    <s v="Social Activities"/>
    <n v="5"/>
    <n v="7"/>
    <n v="8"/>
    <n v="9"/>
    <n v="1"/>
    <n v="1"/>
    <n v="1"/>
    <n v="1"/>
    <n v="1"/>
    <n v="1"/>
    <n v="1"/>
    <n v="1"/>
    <n v="1"/>
    <s v="Yes"/>
    <s v="Very useful"/>
    <n v="9"/>
    <n v="9"/>
    <n v="9"/>
    <n v="9"/>
    <n v="9"/>
    <n v="9.3333333333333339"/>
    <n v="9"/>
    <n v="10"/>
    <n v="10"/>
    <n v="9.5"/>
    <s v="-"/>
    <m/>
    <x v="1"/>
    <s v="Yes"/>
    <s v="Not sure"/>
    <s v="Yes"/>
    <s v="-"/>
    <s v="Quite a lot"/>
    <s v="-"/>
    <s v="Neutral"/>
    <s v="0.778"/>
  </r>
  <r>
    <d v="2019-11-20T00:47:27"/>
    <d v="2019-11-19T00:00:00"/>
    <s v="Participant"/>
    <s v="Female"/>
    <s v="51-60"/>
    <s v="Germany"/>
    <s v="No"/>
    <s v="No"/>
    <s v="Local Workshop led by the facilitators, Social Activities"/>
    <s v="Not participated"/>
    <n v="9"/>
    <s v="Not participated"/>
    <n v="8"/>
    <n v="10"/>
    <s v="Not participated"/>
    <s v="Not participated"/>
    <s v="Not participated"/>
    <n v="10"/>
    <s v="Not participated"/>
    <s v="Not participated"/>
    <s v="Not participated"/>
    <s v="Not participated"/>
    <s v="No"/>
    <s v="Not sure"/>
    <n v="10"/>
    <n v="8"/>
    <n v="10"/>
    <n v="6"/>
    <n v="10"/>
    <n v="8.6666666666666661"/>
    <n v="10"/>
    <n v="10"/>
    <n v="10"/>
    <n v="9"/>
    <s v="Being part of a new movement"/>
    <s v=" "/>
    <x v="0"/>
    <s v="Yes"/>
    <s v="Not very much"/>
    <s v="Yes"/>
    <s v="Started writing for a local magazine about social actions in my quarter"/>
    <s v="Not very much"/>
    <m/>
    <s v=" "/>
    <m/>
  </r>
  <r>
    <d v="2019-11-20T01:03:45"/>
    <d v="2019-11-19T00:00:00"/>
    <s v="Participant"/>
    <s v="Female"/>
    <s v="31-40"/>
    <s v="Poland"/>
    <s v="No"/>
    <s v="No"/>
    <s v="Local Workshop led by the facilitators, Social Activities"/>
    <s v="Not participated"/>
    <n v="10"/>
    <n v="10"/>
    <n v="10"/>
    <s v=""/>
    <s v="Not participated"/>
    <s v="Not participated"/>
    <s v="Not participated"/>
    <s v="Not participated"/>
    <s v="Not participated"/>
    <s v="Not participated"/>
    <s v="Not participated"/>
    <s v="Not participated"/>
    <s v="Yes"/>
    <s v="Quite useful"/>
    <n v="6"/>
    <n v="10"/>
    <n v="7"/>
    <n v="8"/>
    <n v="8"/>
    <n v="8.6666666666666661"/>
    <n v="9"/>
    <n v="5"/>
    <n v="9"/>
    <n v="7.5"/>
    <m/>
    <s v=" "/>
    <x v="1"/>
    <s v="Yes"/>
    <s v="Quite a lot"/>
    <s v="Yes"/>
    <s v="I met people with whom I implemented new projects. I could look for support"/>
    <s v="Quite a lot"/>
    <m/>
    <s v=" "/>
    <m/>
  </r>
  <r>
    <d v="2019-11-20T01:17:53"/>
    <d v="2019-11-19T00:00:00"/>
    <s v="Participant"/>
    <s v="Prefer not to specify"/>
    <s v="Prefer not to specify"/>
    <s v="Germany"/>
    <s v="Prefer not to specify"/>
    <s v="No"/>
    <s v="Social Activities, International Study Visit"/>
    <s v="Not participated"/>
    <n v="10"/>
    <s v="Not participated"/>
    <n v="7"/>
    <n v="10"/>
    <s v="Not participated"/>
    <s v="Not participated"/>
    <s v="Not participated"/>
    <n v="10"/>
    <s v="Not participated"/>
    <s v="Not participated"/>
    <n v="8"/>
    <s v="Not participated"/>
    <s v="No"/>
    <s v="Not at all useful"/>
    <n v="7"/>
    <n v="6"/>
    <n v="7.5"/>
    <n v="8"/>
    <n v="8"/>
    <n v="8.6666666666666661"/>
    <n v="9"/>
    <n v="10"/>
    <n v="9"/>
    <n v="8"/>
    <m/>
    <s v=" "/>
    <x v="2"/>
    <s v="Yes"/>
    <s v="Quite a lot"/>
    <s v="Yes"/>
    <s v="Talk"/>
    <s v="Not sure"/>
    <m/>
    <s v=" "/>
    <m/>
  </r>
  <r>
    <d v="2019-11-20T04:33:05"/>
    <d v="2019-11-19T00:00:00"/>
    <s v="Participant"/>
    <s v="Female"/>
    <s v="18-30"/>
    <s v="Germany"/>
    <s v="No"/>
    <s v="No"/>
    <s v="Local Workshop led by the facilitators, Social Activities, International Study Visit"/>
    <s v="Not participated"/>
    <n v="10"/>
    <n v="9"/>
    <n v="9"/>
    <n v="10"/>
    <s v="Not participated"/>
    <s v="Not participated"/>
    <n v="10"/>
    <s v="Not participated"/>
    <s v="Not participated"/>
    <n v="10"/>
    <s v="Not participated"/>
    <s v="Not participated"/>
    <s v="Yes"/>
    <s v="Very useful"/>
    <n v="9"/>
    <n v="8"/>
    <n v="9.5"/>
    <n v="10"/>
    <n v="10"/>
    <n v="10"/>
    <n v="10"/>
    <n v="10"/>
    <n v="10"/>
    <n v="9"/>
    <m/>
    <s v="new movement, part"/>
    <x v="1"/>
    <s v="Yes"/>
    <s v="Quite a lot"/>
    <s v="No"/>
    <s v=".."/>
    <s v="Quite a lot"/>
    <m/>
    <s v=" "/>
    <m/>
  </r>
  <r>
    <d v="2019-11-20T05:25:29"/>
    <d v="2019-11-19T00:00:00"/>
    <s v="Participant"/>
    <s v="Female"/>
    <s v="51-60"/>
    <s v="Germany"/>
    <s v="No"/>
    <s v="No"/>
    <s v="Local Workshop led by the facilitators, Social Activities, International Study Visit, International Networking Event in Krakow"/>
    <n v="8"/>
    <n v="9"/>
    <n v="8"/>
    <n v="7"/>
    <n v="7.833333333333333"/>
    <n v="10"/>
    <n v="8"/>
    <n v="9"/>
    <n v="7"/>
    <n v="6"/>
    <n v="7"/>
    <n v="10"/>
    <n v="8"/>
    <s v="Yes"/>
    <s v="Quite useful"/>
    <n v="10"/>
    <n v="10"/>
    <n v="9.5"/>
    <n v="8"/>
    <n v="9"/>
    <n v="9.3333333333333339"/>
    <n v="10"/>
    <n v="10"/>
    <n v="10"/>
    <n v="10"/>
    <s v="I feel brave and encouraged"/>
    <s v=" "/>
    <x v="0"/>
    <s v="Yes"/>
    <s v="Not sure"/>
    <s v="Yes"/>
    <s v="We got in contact with social offices and open doors "/>
    <s v="Not sure"/>
    <s v="MURAL made me strong and gave me a better view to a lot of things. Thank you so much! "/>
    <s v="Positive"/>
    <s v="0.994"/>
  </r>
  <r>
    <d v="2019-11-20T07:35:48"/>
    <d v="2019-11-19T00:00:00"/>
    <s v="Participant"/>
    <s v="Female"/>
    <s v="51-60"/>
    <s v="Germany"/>
    <s v="No"/>
    <s v="No"/>
    <s v="Facilitators’ Workshop, International Study Visit"/>
    <n v="8"/>
    <s v="Not participated"/>
    <s v="Not participated"/>
    <s v="Not participated"/>
    <n v="7"/>
    <s v="Not participated"/>
    <s v="Not participated"/>
    <s v="Not participated"/>
    <s v="Not participated"/>
    <n v="7"/>
    <s v="Not participated"/>
    <s v="Not participated"/>
    <s v="Not participated"/>
    <s v="No"/>
    <s v="Not sure"/>
    <n v="8"/>
    <n v="8"/>
    <n v="7.5"/>
    <n v="8"/>
    <n v="7"/>
    <n v="8.3333333333333339"/>
    <n v="8"/>
    <n v="6"/>
    <n v="9"/>
    <n v="7"/>
    <m/>
    <m/>
    <x v="1"/>
    <s v="Yes"/>
    <s v="Quite a lot"/>
    <s v="Yes"/>
    <s v="Extended network"/>
    <s v="Not very much"/>
    <m/>
    <s v=" "/>
    <m/>
  </r>
  <r>
    <d v="2019-11-20T10:31:24"/>
    <d v="2019-11-19T00:00:00"/>
    <s v="Participant"/>
    <s v="Male"/>
    <s v="31-40"/>
    <s v="Germany"/>
    <s v="Prefer not to specify"/>
    <s v="No"/>
    <s v="Local Workshop led by the facilitators, International Study Visit"/>
    <s v="Not participated"/>
    <n v="10"/>
    <n v="10"/>
    <n v="10"/>
    <n v="8"/>
    <s v="Not participated"/>
    <s v="Not participated"/>
    <s v="Not participated"/>
    <s v="Not participated"/>
    <s v="Not participated"/>
    <n v="8"/>
    <s v="Not participated"/>
    <s v="Not participated"/>
    <s v="No"/>
    <s v="Not sure"/>
    <n v="8"/>
    <n v="8"/>
    <n v="7"/>
    <n v="8"/>
    <n v="6"/>
    <n v="8"/>
    <n v="7"/>
    <n v="9"/>
    <n v="9"/>
    <n v="8.5"/>
    <s v="together we can make a real difference "/>
    <s v="real difference"/>
    <x v="2"/>
    <s v="Yes"/>
    <s v="A lot"/>
    <s v="No"/>
    <s v="no"/>
    <s v="Not sure"/>
    <m/>
    <s v=" "/>
    <m/>
  </r>
  <r>
    <d v="2019-11-20T20:26:48"/>
    <d v="2019-11-20T00:00:00"/>
    <s v="Participant"/>
    <s v="Female"/>
    <s v="18-30"/>
    <s v="Germany"/>
    <s v="No"/>
    <s v="No"/>
    <s v="Local Workshop led by the facilitators, Social Activities, International Study Visit"/>
    <s v="Not participated"/>
    <n v="10"/>
    <n v="8"/>
    <n v="7"/>
    <n v="8.5"/>
    <s v="Not participated"/>
    <s v="Not participated"/>
    <s v="Not participated"/>
    <n v="9"/>
    <s v="Not participated"/>
    <n v="8"/>
    <s v="Not participated"/>
    <s v="Not participated"/>
    <s v="No"/>
    <s v="Not sure"/>
    <n v="9"/>
    <n v="8"/>
    <n v="9"/>
    <n v="8"/>
    <n v="9"/>
    <n v="9"/>
    <n v="9"/>
    <n v="9"/>
    <n v="10"/>
    <n v="8.5"/>
    <s v="If society was like the MURAL participants, the world would be a better place"/>
    <s v="mural participants, better place, society, world"/>
    <x v="1"/>
    <s v="Yes"/>
    <s v="Not very much"/>
    <s v="Yes"/>
    <s v="I don't understand this question. Is it related to what I've done to develop new contacts? I participated in the MURAL events and also in SwaF events, such as the &quot;Stammtisch&quot;"/>
    <s v="Not very much"/>
    <s v="The degree of tolerance and inclusion within SwaF is already quite high and that's why I think it didn't increase so much. Nevertheless, I still think that MURAL is a great project and should be applied to society as a whole."/>
    <s v="Positive"/>
    <s v="0.98"/>
  </r>
  <r>
    <d v="2019-11-20T22:56:49"/>
    <d v="2019-11-20T00:00:00"/>
    <s v="Participant"/>
    <s v="Female"/>
    <s v="18-30"/>
    <s v="Germany"/>
    <s v="No"/>
    <s v="No"/>
    <s v="Local Workshop led by the facilitators, Social Activities, International Study Visit"/>
    <s v="Not participated"/>
    <n v="10"/>
    <n v="10"/>
    <n v="10"/>
    <n v="7"/>
    <s v="Not participated"/>
    <s v="Not participated"/>
    <s v="Not participated"/>
    <s v="Not participated"/>
    <n v="4"/>
    <n v="10"/>
    <s v="Not participated"/>
    <s v="Not participated"/>
    <s v="No"/>
    <s v="Not sure"/>
    <n v="8"/>
    <n v="10"/>
    <n v="9"/>
    <n v="10"/>
    <n v="10"/>
    <n v="10"/>
    <n v="10"/>
    <n v="10"/>
    <n v="10"/>
    <n v="10"/>
    <s v="See that there are so many people with the same goals and  a lot of energy and if we get together that even more energy comes out! _x000a_"/>
    <s v="lot of energy, many people, goal, energy"/>
    <x v="1"/>
    <s v="Yes"/>
    <s v="A lot"/>
    <s v="Yes"/>
    <s v="the first social action in my comunity was about the tolerance against other religions. we talked about it in a circle and exchanged opinions and felelings. in this context I met a lot of new people I haven't known before."/>
    <s v="Not sure"/>
    <m/>
    <s v=" "/>
    <m/>
  </r>
  <r>
    <d v="2019-11-20T23:25:15"/>
    <d v="2019-11-20T00:00:00"/>
    <s v="Participant"/>
    <s v="Female"/>
    <s v="18-30"/>
    <s v="Poland"/>
    <s v="No"/>
    <s v="No"/>
    <s v="Local Workshop led by the facilitators, Social Activities, International Study Visit"/>
    <s v="Not participated"/>
    <n v="10"/>
    <n v="10"/>
    <n v="10"/>
    <n v="10"/>
    <n v="10"/>
    <s v="Not participated"/>
    <n v="10"/>
    <s v="Not participated"/>
    <s v="Not participated"/>
    <s v="Not participated"/>
    <s v="Not participated"/>
    <n v="10"/>
    <s v="Yes"/>
    <s v="Very useful"/>
    <n v="10"/>
    <n v="10"/>
    <n v="9.5"/>
    <n v="9"/>
    <n v="9"/>
    <n v="9.6666666666666661"/>
    <n v="10"/>
    <n v="9"/>
    <n v="10"/>
    <n v="9.5"/>
    <s v="I had a chance to meet a lot of people who think in the same way. I had an opportunity to get   a lot of experience. Now I am very motivated to further acitivties."/>
    <s v="lot of people, lot of experience, chance, way, acitivties, opportunities"/>
    <x v="0"/>
    <s v="Yes"/>
    <s v="Quite a lot"/>
    <s v="No"/>
    <s v="No"/>
    <s v="Quite a lot"/>
    <m/>
    <s v=" "/>
    <m/>
  </r>
  <r>
    <d v="2019-11-21T00:32:38"/>
    <d v="2019-11-21T00:00:00"/>
    <s v="Participant"/>
    <s v="Female"/>
    <s v="51-60"/>
    <s v="Poland"/>
    <s v="Yes"/>
    <s v="No"/>
    <s v="Facilitators’ Workshop, Local Workshop led by the facilitators, Social Activities, International Study Visit, International Networking Event in Krakow"/>
    <n v="9"/>
    <n v="9"/>
    <n v="9"/>
    <n v="6"/>
    <n v="9"/>
    <n v="9"/>
    <n v="9"/>
    <n v="9"/>
    <n v="9"/>
    <n v="9"/>
    <n v="9"/>
    <n v="9"/>
    <n v="9"/>
    <s v="Yes"/>
    <s v="Not very useful"/>
    <n v="8"/>
    <n v="9"/>
    <n v="8.5"/>
    <n v="9"/>
    <n v="9"/>
    <n v="9"/>
    <n v="9"/>
    <n v="9"/>
    <n v="9"/>
    <n v="9"/>
    <s v="_x000a_multimedia devices"/>
    <s v="multimedia device"/>
    <x v="0"/>
    <s v="Yes"/>
    <s v="A lot"/>
    <s v="Yes"/>
    <s v="organized NAWRUZ, I made a movie"/>
    <s v="Quite a lot"/>
    <s v="thanks a lot"/>
    <s v="Positive"/>
    <s v="0.678"/>
  </r>
  <r>
    <d v="2019-11-21T00:42:04"/>
    <d v="2019-11-20T00:00:00"/>
    <s v="Participant"/>
    <s v="Female"/>
    <s v="61-70"/>
    <s v="Poland"/>
    <s v="No"/>
    <s v="No"/>
    <s v="Facilitators’ Workshop, Local Workshop led by the facilitators, Social Activities, International Study Visit"/>
    <n v="6"/>
    <n v="7"/>
    <n v="8"/>
    <n v="7"/>
    <n v="5.833333333333333"/>
    <n v="5"/>
    <n v="5"/>
    <n v="6"/>
    <n v="5"/>
    <n v="9"/>
    <n v="5"/>
    <n v="5"/>
    <n v="6"/>
    <s v="Yes"/>
    <s v="Not very useful"/>
    <n v="6"/>
    <n v="5"/>
    <n v="5.5"/>
    <n v="6"/>
    <n v="5"/>
    <n v="6.333333333333333"/>
    <n v="7"/>
    <n v="7"/>
    <n v="6"/>
    <n v="6"/>
    <s v="Meetings with interesting people"/>
    <s v="interesting people, meeting"/>
    <x v="0"/>
    <s v="Yes"/>
    <s v="A lot"/>
    <s v="Yes"/>
    <s v="Forbearance for others"/>
    <s v="A lot"/>
    <s v="Be open to people of other nationalities"/>
    <s v="Positive"/>
    <s v="0.401"/>
  </r>
  <r>
    <d v="2019-11-23T22:34:57"/>
    <d v="1992-08-28T00:00:00"/>
    <s v="Participant"/>
    <s v="Female"/>
    <s v="18-30"/>
    <s v="Poland"/>
    <s v="No"/>
    <s v="No"/>
    <s v="Local Workshop led by the facilitators, Social Activities"/>
    <n v="10"/>
    <n v="10"/>
    <n v="7"/>
    <n v="7"/>
    <s v=""/>
    <s v="Not participated"/>
    <s v="Not participated"/>
    <s v="Not participated"/>
    <s v="Not participated"/>
    <s v="Not participated"/>
    <s v="Not participated"/>
    <s v="Not participated"/>
    <s v="Not participated"/>
    <s v="Yes"/>
    <s v="Quite useful"/>
    <n v="10"/>
    <n v="10"/>
    <n v="7.5"/>
    <n v="7"/>
    <n v="5"/>
    <n v="7"/>
    <n v="7"/>
    <n v="1"/>
    <n v="7"/>
    <n v="5.5"/>
    <s v="Understanding"/>
    <s v=" "/>
    <x v="1"/>
    <s v="Yes"/>
    <s v="Quite a lot"/>
    <s v="Yes"/>
    <s v="Training for teachers to feel like a child who comes to school as a foreigner."/>
    <s v="Not sure"/>
    <s v="Thank you for everything."/>
    <s v="Positive"/>
    <s v="0.927"/>
  </r>
  <r>
    <d v="2019-11-24T00:48:35"/>
    <d v="2019-11-23T00:00:00"/>
    <s v="Participant"/>
    <s v="Prefer not to specify"/>
    <s v="18-30"/>
    <s v="Greece"/>
    <s v="No"/>
    <s v="No"/>
    <s v="Local Workshop led by the facilitators, Social Activities, International Study Visit, International Networking Event in Krakow"/>
    <s v="Not participated"/>
    <n v="10"/>
    <n v="10"/>
    <n v="10"/>
    <n v="9.5"/>
    <s v="Not participated"/>
    <n v="10"/>
    <s v="Not participated"/>
    <s v="Not participated"/>
    <n v="9"/>
    <s v="Not participated"/>
    <n v="9"/>
    <s v="Not participated"/>
    <s v="Yes"/>
    <s v="Not sure"/>
    <n v="10"/>
    <n v="10"/>
    <n v="10"/>
    <n v="10"/>
    <n v="10"/>
    <n v="10"/>
    <n v="10"/>
    <n v="10"/>
    <n v="10"/>
    <n v="10"/>
    <m/>
    <s v=" "/>
    <x v="0"/>
    <s v="Yes"/>
    <s v="A lot"/>
    <s v="No"/>
    <s v="."/>
    <s v="A lot"/>
    <m/>
    <s v=" "/>
    <m/>
  </r>
  <r>
    <d v="2019-11-26T08:20:18"/>
    <d v="2019-11-25T00:00:00"/>
    <s v="Participant"/>
    <s v="Female"/>
    <s v="41-50"/>
    <s v="Poland"/>
    <s v="No"/>
    <s v="No"/>
    <s v="Local Workshop led by the facilitators, Social Activities"/>
    <s v="Not participated"/>
    <n v="10"/>
    <s v="Not participated"/>
    <n v="9"/>
    <s v=""/>
    <s v="Not participated"/>
    <s v="Not participated"/>
    <s v="Not participated"/>
    <s v="Not participated"/>
    <s v="Not participated"/>
    <s v="Not participated"/>
    <s v="Not participated"/>
    <s v="Not participated"/>
    <s v="Yes"/>
    <s v="Very useful"/>
    <n v="8"/>
    <n v="10"/>
    <n v="8"/>
    <n v="10"/>
    <n v="8"/>
    <n v="9.6666666666666661"/>
    <n v="9"/>
    <n v="1"/>
    <n v="10"/>
    <n v="5.5"/>
    <m/>
    <s v="understanding"/>
    <x v="0"/>
    <s v="Yes"/>
    <s v="Quite a lot"/>
    <s v="Yes"/>
    <s v="A joint social project with one of the organizations known at the MURAL training."/>
    <s v="A lot"/>
    <m/>
    <s v=" "/>
    <m/>
  </r>
  <r>
    <d v="2019-11-26T22:36:35"/>
    <d v="2019-11-26T00:00:00"/>
    <s v="Participant"/>
    <s v="Male"/>
    <s v="18-30"/>
    <s v="Portugal"/>
    <s v="No"/>
    <s v="No"/>
    <s v="Local Workshop led by the facilitators, Social Activities, International Study Visit"/>
    <s v="Not participated"/>
    <n v="10"/>
    <n v="10"/>
    <n v="10"/>
    <n v="10"/>
    <n v="10"/>
    <s v="Not participated"/>
    <s v="Not participated"/>
    <n v="10"/>
    <s v="Not participated"/>
    <s v="Not participated"/>
    <s v="Not participated"/>
    <s v="Not participated"/>
    <s v="Yes"/>
    <s v="Quite useful"/>
    <n v="10"/>
    <n v="10"/>
    <n v="10"/>
    <n v="10"/>
    <n v="10"/>
    <n v="10"/>
    <n v="10"/>
    <n v="10"/>
    <n v="10"/>
    <n v="10"/>
    <s v="Sharing is caring"/>
    <s v=" "/>
    <x v="0"/>
    <s v="Yes"/>
    <s v="A lot"/>
    <s v="Yes"/>
    <s v="Monthly meetings"/>
    <s v="A lot"/>
    <m/>
    <s v=" "/>
    <m/>
  </r>
  <r>
    <d v="2019-11-26T23:59:02"/>
    <d v="1994-09-23T00:00:00"/>
    <s v="Participant"/>
    <s v="Female"/>
    <s v="18-30"/>
    <s v="Portugal"/>
    <s v="No"/>
    <s v="No"/>
    <s v="Local Workshop led by the facilitators, Social Activities"/>
    <s v="Not participated"/>
    <n v="8"/>
    <n v="8"/>
    <n v="8"/>
    <s v=""/>
    <s v="Not participated"/>
    <s v="Not participated"/>
    <s v="Not participated"/>
    <s v="Not participated"/>
    <s v="Not participated"/>
    <s v="Not participated"/>
    <s v="Not participated"/>
    <s v="Not participated"/>
    <s v="Yes"/>
    <s v="Quite useful"/>
    <n v="8"/>
    <n v="9"/>
    <n v="8"/>
    <n v="10"/>
    <n v="8"/>
    <n v="9"/>
    <n v="9"/>
    <n v="1"/>
    <n v="8"/>
    <n v="5"/>
    <m/>
    <s v="sharing"/>
    <x v="1"/>
    <s v="Yes"/>
    <s v="Quite a lot"/>
    <s v="No"/>
    <s v="-"/>
    <s v="Quite a lot"/>
    <m/>
    <s v=" "/>
    <m/>
  </r>
  <r>
    <d v="2019-11-27T00:36:21"/>
    <d v="2019-11-26T00:00:00"/>
    <s v="Participant"/>
    <s v="Male"/>
    <s v="18-30"/>
    <s v="Portugal"/>
    <s v="Yes"/>
    <s v="Prefer not to specify"/>
    <s v="Facilitators’ Workshop"/>
    <n v="9"/>
    <s v="Not participated"/>
    <s v="Not participated"/>
    <s v="Not participated"/>
    <s v=""/>
    <s v="Not participated"/>
    <s v="Not participated"/>
    <s v="Not participated"/>
    <s v="Not participated"/>
    <s v="Not participated"/>
    <s v="Not participated"/>
    <s v="Not participated"/>
    <s v="Not participated"/>
    <s v="Yes"/>
    <s v="Quite useful"/>
    <n v="9"/>
    <n v="10"/>
    <n v="9.5"/>
    <n v="10"/>
    <n v="10"/>
    <n v="10"/>
    <n v="10"/>
    <n v="1"/>
    <n v="10"/>
    <n v="5.5"/>
    <s v="I learn to create a good environment to communication. and most of all, i start believing than small action can make big changes. "/>
    <s v=" "/>
    <x v="0"/>
    <s v="No"/>
    <s v="Not sure"/>
    <s v="No"/>
    <s v="Nothing, but I will for certain."/>
    <s v="Not sure"/>
    <s v="Tank you for this expiriens"/>
    <s v="Neutral"/>
    <s v="0.737"/>
  </r>
  <r>
    <d v="2019-11-27T06:35:46"/>
    <d v="2019-11-26T00:00:00"/>
    <s v="Facilitator"/>
    <s v="Female"/>
    <s v="18-30"/>
    <s v="Germany"/>
    <s v="Yes"/>
    <s v="No"/>
    <s v="Facilitators’ Workshop, Local Workshop led by the facilitators, Social Activities, International Study Visit, International Networking Event in Krakow"/>
    <n v="4"/>
    <n v="9"/>
    <n v="10"/>
    <n v="8"/>
    <n v="10"/>
    <s v="Not participated"/>
    <s v="Not participated"/>
    <s v="Not participated"/>
    <s v="Not participated"/>
    <s v="Not participated"/>
    <n v="10"/>
    <s v="Not participated"/>
    <n v="9"/>
    <s v="No"/>
    <s v="Not sure"/>
    <m/>
    <n v="10"/>
    <n v="9"/>
    <m/>
    <n v="9"/>
    <n v="10"/>
    <n v="10"/>
    <n v="10"/>
    <n v="10"/>
    <n v="10"/>
    <m/>
    <s v="good environment, small action, big change, communications"/>
    <x v="0"/>
    <s v="Yes"/>
    <s v="A lot"/>
    <s v="Yes"/>
    <s v="X"/>
    <s v="Not sure"/>
    <s v="I am still very confused how the facilitator Training and the Last Event in Krakow weren't sensitive towards discrimination, Personal spaces and reproduction of stereotypes and gender identities. I think in contexts like this and were it is about Respect und Tolerance - there has to be more awareness. There should also be spaces, a Person where people could Go to. Acting against racism means to Accept that we all are racist because we grew Up in a racist society - therefore the Chancen of racism Happening in those Events are high. And should therefore be taken Care of."/>
    <s v="Neutral"/>
    <s v="0.505"/>
  </r>
  <r>
    <d v="2019-11-28T00:08:47"/>
    <d v="2019-11-27T00:00:00"/>
    <s v="Facilitator"/>
    <s v="Male"/>
    <s v="31-40"/>
    <s v="Germany"/>
    <s v="No"/>
    <s v="No"/>
    <s v="Facilitators’ Workshop, Local Workshop led by the facilitators, International Study Visit, International Networking Event in Krakow"/>
    <n v="9"/>
    <n v="10"/>
    <s v="Not participated"/>
    <s v="Not participated"/>
    <n v="10"/>
    <s v="Not participated"/>
    <s v="Not participated"/>
    <s v="Not participated"/>
    <s v="Not participated"/>
    <s v="Not participated"/>
    <n v="10"/>
    <n v="9"/>
    <n v="9"/>
    <s v="Yes"/>
    <s v="Very useful"/>
    <n v="8"/>
    <n v="9"/>
    <n v="8"/>
    <n v="9"/>
    <n v="8"/>
    <n v="8.6666666666666661"/>
    <n v="8"/>
    <n v="9"/>
    <n v="9"/>
    <n v="9"/>
    <s v="My abilities in leading a group and support kn learning processes"/>
    <s v="learning process, group, ability, support"/>
    <x v="0"/>
    <s v="No"/>
    <s v="A lot"/>
    <s v="Yes"/>
    <s v="Contact with coordination of social housing in Mülheim"/>
    <s v="Quite a lot"/>
    <m/>
    <s v=" "/>
    <m/>
  </r>
  <r>
    <d v="2019-11-28T03:18:35"/>
    <d v="2019-11-27T00:00:00"/>
    <s v="Participant"/>
    <s v="Female"/>
    <s v="18-30"/>
    <s v="Portugal"/>
    <s v="No"/>
    <s v="No"/>
    <s v="Social Activities"/>
    <n v="6"/>
    <n v="8"/>
    <n v="8"/>
    <n v="8"/>
    <n v="7"/>
    <n v="7"/>
    <n v="7"/>
    <n v="7"/>
    <n v="7"/>
    <n v="7"/>
    <n v="7"/>
    <n v="7"/>
    <n v="7"/>
    <s v="Yes"/>
    <s v="Quite useful"/>
    <n v="7"/>
    <n v="9"/>
    <n v="8"/>
    <n v="9"/>
    <n v="9"/>
    <n v="9"/>
    <n v="9"/>
    <n v="8"/>
    <n v="9"/>
    <n v="8.5"/>
    <s v="Getting to know the Active Citizenship toolkit"/>
    <s v="active citizenship toolkit"/>
    <x v="1"/>
    <s v="No"/>
    <s v="Not sure"/>
    <s v="Yes"/>
    <s v="not implemented any activity yet but exchanged ideas"/>
    <s v="Quite a lot"/>
    <m/>
    <s v=" "/>
    <m/>
  </r>
  <r>
    <d v="2019-11-28T21:17:32"/>
    <d v="2019-11-28T00:00:00"/>
    <s v="Participant"/>
    <s v="Female"/>
    <s v="18-30"/>
    <s v="Greece"/>
    <s v="No"/>
    <s v="No"/>
    <s v="Local Workshop led by the facilitators, International Study Visit, International Networking Event in Krakow"/>
    <s v="Not participated"/>
    <n v="2"/>
    <s v="Not participated"/>
    <n v="5"/>
    <n v="9"/>
    <s v="Not participated"/>
    <s v="Not participated"/>
    <s v="Not participated"/>
    <n v="9"/>
    <s v="Not participated"/>
    <s v="Not participated"/>
    <n v="8"/>
    <s v="Not participated"/>
    <s v="Yes"/>
    <s v="Not very useful"/>
    <n v="8"/>
    <n v="4"/>
    <n v="7.5"/>
    <n v="7"/>
    <n v="7"/>
    <n v="7.333333333333333"/>
    <n v="9"/>
    <n v="8"/>
    <n v="6"/>
    <n v="6"/>
    <m/>
    <m/>
    <x v="2"/>
    <s v="Yes"/>
    <s v="Not sure"/>
    <s v="Yes"/>
    <s v="I have met people who are working at institutions that promote peace and race against discrimination. I also participated at events that these institutions organised at my home country."/>
    <s v="Not very much"/>
    <m/>
    <s v=" "/>
    <m/>
  </r>
  <r>
    <d v="2019-11-28T22:14:58"/>
    <d v="2019-11-28T00:00:00"/>
    <s v="Participant"/>
    <s v="Female"/>
    <s v="18-30"/>
    <s v="Greece"/>
    <s v="No"/>
    <s v="No"/>
    <s v="Local Workshop led by the facilitators, Social Activities, International Study Visit, International Networking Event in Krakow"/>
    <n v="7"/>
    <n v="6"/>
    <n v="7"/>
    <n v="6"/>
    <n v="2.3333333333333335"/>
    <n v="1"/>
    <n v="1"/>
    <n v="1"/>
    <n v="9"/>
    <n v="1"/>
    <n v="1"/>
    <n v="9"/>
    <n v="1"/>
    <s v="Yes"/>
    <s v="Quite useful"/>
    <n v="9"/>
    <n v="8"/>
    <n v="8"/>
    <n v="8"/>
    <n v="7"/>
    <n v="9"/>
    <n v="10"/>
    <n v="8"/>
    <n v="9"/>
    <n v="8"/>
    <s v="Not only accepting, but also loving differences and diversity"/>
    <s v="difference, diversity"/>
    <x v="1"/>
    <s v="Yes"/>
    <s v="Quite a lot"/>
    <s v="Yes"/>
    <s v="A workshop in the university about stereotypes, with a combination of theory and exercises."/>
    <s v="Not sure"/>
    <s v="I feel that I am not alone."/>
    <s v="Neutral"/>
    <s v="0.411"/>
  </r>
  <r>
    <d v="2019-11-29T05:11:05"/>
    <d v="2019-11-28T00:00:00"/>
    <s v="manager of MURAL in Greece_Hellenic Platform for Development"/>
    <s v="Female"/>
    <s v="18-30"/>
    <s v="Greece"/>
    <s v="No"/>
    <s v="No"/>
    <s v="Facilitators’ Workshop, Local Workshop led by the facilitators, International Study Visit, International Networking Event in Krakow"/>
    <n v="9"/>
    <n v="9"/>
    <n v="9"/>
    <n v="8"/>
    <n v="10"/>
    <s v="Not participated"/>
    <n v="10"/>
    <s v="Not participated"/>
    <s v="Not participated"/>
    <s v="Not participated"/>
    <s v="Not participated"/>
    <n v="9"/>
    <s v="Not participated"/>
    <s v="Yes"/>
    <s v="Quite useful"/>
    <n v="10"/>
    <n v="10"/>
    <n v="9.5"/>
    <n v="9"/>
    <n v="9"/>
    <n v="9.6666666666666661"/>
    <n v="10"/>
    <n v="10"/>
    <n v="10"/>
    <n v="10"/>
    <s v="Safe and brave space for expression"/>
    <s v="brave space, expression"/>
    <x v="0"/>
    <s v="Yes"/>
    <s v="A lot"/>
    <s v="Yes"/>
    <s v="partnership with Jewish and Muslim Community and Municipality of Athens"/>
    <s v="A lot"/>
    <m/>
    <s v=" "/>
    <m/>
  </r>
  <r>
    <d v="2019-11-29T06:17:31"/>
    <d v="2019-11-28T00:00:00"/>
    <s v="Participant"/>
    <s v="Female"/>
    <s v="18-30"/>
    <s v="Greece"/>
    <s v="No"/>
    <s v="No"/>
    <s v="Local Workshop led by the facilitators, Social Activities, International Study Visit"/>
    <n v="3"/>
    <n v="3"/>
    <n v="3"/>
    <n v="3"/>
    <n v="3.1666666666666665"/>
    <n v="3"/>
    <n v="2"/>
    <n v="3"/>
    <n v="3"/>
    <n v="4"/>
    <n v="4"/>
    <n v="4"/>
    <n v="4"/>
    <s v="No"/>
    <m/>
    <n v="3"/>
    <n v="3"/>
    <n v="3"/>
    <n v="2"/>
    <n v="3"/>
    <n v="2.3333333333333335"/>
    <n v="3"/>
    <n v="3"/>
    <n v="2"/>
    <n v="3"/>
    <m/>
    <m/>
    <x v="2"/>
    <s v="No"/>
    <m/>
    <s v="Yes"/>
    <s v="Networking"/>
    <s v="Not sure"/>
    <m/>
    <s v=" "/>
    <m/>
  </r>
  <r>
    <d v="2019-11-30T05:36:22"/>
    <d v="2019-11-29T00:00:00"/>
    <s v="Participant"/>
    <s v="Female"/>
    <s v="41-50"/>
    <s v="Poland"/>
    <s v="No"/>
    <s v="No"/>
    <s v="Local Workshop led by the facilitators, Social Activities, International Study Visit, International Networking Event in Krakow"/>
    <s v="Not participated"/>
    <n v="10"/>
    <n v="10"/>
    <n v="10"/>
    <n v="10"/>
    <s v="Not participated"/>
    <s v="Not participated"/>
    <n v="10"/>
    <s v="Not participated"/>
    <s v="Not participated"/>
    <s v="Not participated"/>
    <n v="10"/>
    <n v="10"/>
    <s v="No"/>
    <s v="Quite useful"/>
    <n v="10"/>
    <n v="10"/>
    <n v="9.5"/>
    <n v="9"/>
    <n v="9"/>
    <n v="9.6666666666666661"/>
    <n v="10"/>
    <n v="7"/>
    <n v="10"/>
    <n v="8.5"/>
    <s v="international networking "/>
    <s v="international networking"/>
    <x v="0"/>
    <s v="Yes"/>
    <s v="Quite a lot"/>
    <s v="Yes"/>
    <s v="meetings, social activities with participants of Mural,"/>
    <s v="Quite a lot"/>
    <s v="It was very useful and wonderful experience ! Thank. You!"/>
    <s v="Positive"/>
    <s v="1"/>
  </r>
  <r>
    <d v="2019-11-30T08:32:10"/>
    <d v="2019-11-29T00:00:00"/>
    <s v="Participant"/>
    <s v="Female"/>
    <s v="18-30"/>
    <s v="Portugal"/>
    <s v="No"/>
    <s v="No"/>
    <s v="Local Workshop led by the facilitators, Social Activities"/>
    <s v="Not participated"/>
    <n v="9"/>
    <n v="9"/>
    <n v="9"/>
    <s v=""/>
    <s v="Not participated"/>
    <s v="Not participated"/>
    <s v="Not participated"/>
    <s v="Not participated"/>
    <s v="Not participated"/>
    <s v="Not participated"/>
    <s v="Not participated"/>
    <s v="Not participated"/>
    <s v="Yes"/>
    <s v="Quite useful"/>
    <n v="9"/>
    <n v="7"/>
    <n v="8"/>
    <n v="7"/>
    <n v="7"/>
    <n v="7.333333333333333"/>
    <n v="8"/>
    <n v="4"/>
    <n v="7"/>
    <n v="5.5"/>
    <s v="Religion tolerance"/>
    <s v="religion tolerance"/>
    <x v="3"/>
    <s v="Yes"/>
    <s v="Quite a lot"/>
    <s v="No"/>
    <s v="no"/>
    <s v="Not sure"/>
    <s v="There should be an amount provided for the participants carry out their action. If it is not possible, the participants should be advised during the workshops, that their actions have to be carried out without money, or with some conditions (specified)."/>
    <s v="Negative"/>
    <s v="0.523"/>
  </r>
  <r>
    <d v="2019-11-30T12:19:03"/>
    <d v="2019-11-29T00:00:00"/>
    <s v="Participant"/>
    <s v="Female"/>
    <s v="31-40"/>
    <s v="Portugal"/>
    <s v="No"/>
    <s v="No"/>
    <s v="Local Workshop led by the facilitators, International Study Visit"/>
    <n v="7"/>
    <n v="7"/>
    <n v="8"/>
    <n v="8"/>
    <n v="2"/>
    <n v="5"/>
    <n v="1"/>
    <n v="1"/>
    <n v="1"/>
    <n v="3"/>
    <n v="1"/>
    <n v="1"/>
    <n v="1"/>
    <s v="Yes"/>
    <s v="Very useful"/>
    <n v="7"/>
    <n v="9"/>
    <n v="8"/>
    <n v="8"/>
    <n v="9"/>
    <n v="8.6666666666666661"/>
    <n v="8"/>
    <n v="10"/>
    <n v="10"/>
    <n v="9.5"/>
    <s v="The sharing moments and network."/>
    <s v="sharing moment, network"/>
    <x v="1"/>
    <s v="Yes"/>
    <s v="A lot"/>
    <s v="Yes"/>
    <s v="Invited MURAL participants to take part as members at the local action in my community."/>
    <s v="Quite a lot"/>
    <s v="Evaluation from 1-10 about different activities from MURAL project is mandatory and don't give us the option of do not evaluate, having into consideration that we don't took part in all of them. (I evaluated 1 at the ones that i didn't take part. Please delete it. Thank you for the learning opportunity!)"/>
    <s v="Positive"/>
    <s v="0.804"/>
  </r>
  <r>
    <d v="2019-12-01T22:14:41"/>
    <d v="2019-11-26T00:00:00"/>
    <s v="Participant"/>
    <s v="Female"/>
    <s v="18-30"/>
    <s v="Poland"/>
    <s v="No"/>
    <s v="No"/>
    <s v="Local Workshop led by the facilitators, Social Activities, International Study Visit, International Networking Event in Krakow"/>
    <s v="Not participated"/>
    <n v="10"/>
    <n v="8"/>
    <n v="10"/>
    <n v="10"/>
    <s v="Not participated"/>
    <s v="Not participated"/>
    <s v="Not participated"/>
    <s v="Not participated"/>
    <s v="Not participated"/>
    <n v="10"/>
    <n v="10"/>
    <n v="10"/>
    <s v="Yes"/>
    <s v="Quite useful"/>
    <n v="9"/>
    <n v="8"/>
    <n v="8.5"/>
    <n v="8"/>
    <n v="8"/>
    <n v="8.3333333333333339"/>
    <n v="7"/>
    <n v="10"/>
    <n v="10"/>
    <n v="9"/>
    <s v="To listen carefully other people. "/>
    <s v="people"/>
    <x v="1"/>
    <s v="Yes"/>
    <s v="A lot"/>
    <s v="Yes"/>
    <s v="Yes I did! Though the MURAL project and ISV where I went with other people from Poland that I didn't have chance to meet during local workshop I've attended, I made a new connections that I've used during my social actions. I've invited there two ladies from local NGO for multicultural picnic which I've organized with my collague."/>
    <s v="A lot"/>
    <s v="I'm really amazed by the organization and design of whole MURAL project. I think it was one of the gretes and powerful experience that I had chance to experience. Everything was so useful and the opportunity of meeting other people from different countries who have the same goals was extraordinary and priceless opportunity. "/>
    <s v="Positive"/>
    <s v="0.998"/>
  </r>
  <r>
    <d v="2019-12-03T03:36:27"/>
    <d v="2019-12-02T00:00:00"/>
    <s v="Participant"/>
    <s v="Female"/>
    <s v="18-30"/>
    <s v="Greece"/>
    <s v="No"/>
    <s v="No"/>
    <s v="Facilitators’ Workshop, Local Workshop led by the facilitators"/>
    <n v="10"/>
    <n v="10"/>
    <s v="Not participated"/>
    <s v="Not participated"/>
    <s v=""/>
    <s v="Not participated"/>
    <s v="Not participated"/>
    <s v="Not participated"/>
    <s v="Not participated"/>
    <s v="Not participated"/>
    <s v="Not participated"/>
    <s v="Not participated"/>
    <s v="Not participated"/>
    <s v="Yes"/>
    <s v="Very useful"/>
    <n v="10"/>
    <n v="10"/>
    <n v="10"/>
    <n v="9"/>
    <n v="10"/>
    <n v="9.3333333333333339"/>
    <n v="9"/>
    <m/>
    <n v="10"/>
    <n v="10"/>
    <s v="The exchanging of views and learning to communicate with more confidence."/>
    <s v="confidence, view"/>
    <x v="1"/>
    <s v="Yes"/>
    <s v="A lot"/>
    <s v="Yes"/>
    <s v="Support and visit kids refugess, by collecting toys and school equipment for a local kindengarden"/>
    <s v="Quite a lot"/>
    <m/>
    <s v=" "/>
    <m/>
  </r>
  <r>
    <d v="2019-12-03T21:41:58"/>
    <d v="2019-12-03T00:00:00"/>
    <s v="Participant"/>
    <s v="Male"/>
    <s v="18-30"/>
    <s v="Greece"/>
    <s v="No"/>
    <s v="No"/>
    <s v="Local Workshop led by the facilitators, Social Activities"/>
    <s v="Not participated"/>
    <n v="2"/>
    <n v="3"/>
    <n v="3"/>
    <s v=""/>
    <s v="Not participated"/>
    <s v="Not participated"/>
    <s v="Not participated"/>
    <s v="Not participated"/>
    <s v="Not participated"/>
    <s v="Not participated"/>
    <s v="Not participated"/>
    <s v="Not participated"/>
    <s v="No"/>
    <m/>
    <n v="2"/>
    <n v="1"/>
    <n v="2"/>
    <n v="1"/>
    <n v="2"/>
    <n v="1.6666666666666667"/>
    <n v="1"/>
    <m/>
    <n v="3"/>
    <n v="1"/>
    <s v="Facilitators where very bad. It was out of topic. We were playing kindergarten games and we did not do what they have told us"/>
    <s v="kindergarten games, topic, facilitator"/>
    <x v="4"/>
    <s v="No"/>
    <s v="Not very much"/>
    <s v="No"/>
    <s v="no"/>
    <s v="Not sure"/>
    <s v="Very bad workshop ! _x000a_and that's what most of the participants said at that time."/>
    <s v="Negative"/>
    <s v="0.877"/>
  </r>
  <r>
    <d v="2019-12-03T22:03:49"/>
    <d v="2019-03-12T00:00:00"/>
    <s v="Participant"/>
    <s v="Female"/>
    <s v="18-30"/>
    <s v="Greece"/>
    <s v="No"/>
    <s v="No"/>
    <s v="Local Workshop led by the facilitators, Social Activities"/>
    <n v="9"/>
    <n v="10"/>
    <s v="Not participated"/>
    <n v="8"/>
    <n v="10"/>
    <s v="Not participated"/>
    <n v="10"/>
    <s v="Not participated"/>
    <s v="Not participated"/>
    <s v="Not participated"/>
    <s v="Not participated"/>
    <s v="Not participated"/>
    <n v="10"/>
    <s v="Yes"/>
    <s v="Quite useful"/>
    <n v="9"/>
    <n v="8"/>
    <n v="9"/>
    <n v="8"/>
    <n v="9"/>
    <n v="9"/>
    <n v="9"/>
    <n v="10"/>
    <n v="10"/>
    <n v="9"/>
    <m/>
    <s v=" "/>
    <x v="0"/>
    <s v="No"/>
    <m/>
    <s v="Yes"/>
    <s v="Spoke  with my new friends "/>
    <s v="Not sure"/>
    <m/>
    <s v=" "/>
    <m/>
  </r>
  <r>
    <d v="2019-12-03T22:05:10"/>
    <d v="2019-12-03T00:00:00"/>
    <s v="Participant"/>
    <s v="Male"/>
    <s v="51-60"/>
    <s v="Greece"/>
    <s v="No"/>
    <s v="No"/>
    <s v="Local Workshop led by the facilitators"/>
    <n v="2"/>
    <n v="3"/>
    <n v="2"/>
    <n v="2"/>
    <n v="1"/>
    <n v="1"/>
    <n v="1"/>
    <n v="1"/>
    <n v="1"/>
    <n v="1"/>
    <n v="1"/>
    <n v="1"/>
    <n v="1"/>
    <s v="Yes"/>
    <s v="Very useful"/>
    <n v="10"/>
    <n v="10"/>
    <n v="10"/>
    <n v="10"/>
    <n v="10"/>
    <n v="9.6666666666666661"/>
    <n v="9"/>
    <n v="9"/>
    <n v="10"/>
    <n v="9.5"/>
    <m/>
    <m/>
    <x v="0"/>
    <s v="Yes"/>
    <s v="Quite a lot"/>
    <s v="Yes"/>
    <s v="I organized a multi-cultural tournament for Korfball (an exciting team game for both two genders) "/>
    <s v="Quite a lot"/>
    <s v="Most of us didn't have the opportunity to take part in activities held in other countries although we have expressed our willing to participate in order to accomplish Mural's goals. "/>
    <s v="Positive"/>
    <s v="0.478"/>
  </r>
  <r>
    <d v="2019-12-03T22:51:11"/>
    <d v="2019-12-03T00:00:00"/>
    <s v="Participant"/>
    <s v="Female"/>
    <s v="18-30"/>
    <s v="Greece"/>
    <s v="No"/>
    <s v="No"/>
    <s v="Facilitators’ Workshop, Local Workshop led by the facilitators, Social Activities, International Study Visit"/>
    <n v="10"/>
    <n v="7"/>
    <n v="5"/>
    <n v="6"/>
    <n v="10"/>
    <s v="Not participated"/>
    <s v="Not participated"/>
    <s v="Not participated"/>
    <n v="10"/>
    <s v="Not participated"/>
    <s v="Not participated"/>
    <s v="Not participated"/>
    <s v="Not participated"/>
    <s v="No"/>
    <m/>
    <n v="10"/>
    <n v="7"/>
    <n v="10"/>
    <n v="5"/>
    <n v="10"/>
    <n v="8.3333333333333339"/>
    <n v="10"/>
    <n v="10"/>
    <n v="10"/>
    <n v="8.5"/>
    <s v="The idea that a minority can actually have an impact in the society"/>
    <s v="impact, society, ideas, minority"/>
    <x v="1"/>
    <s v="Yes"/>
    <s v="Quite a lot"/>
    <s v="No"/>
    <s v="I didn't in my community, but I feel lucky having met all those people with these incredible stories"/>
    <s v="Quite a lot"/>
    <m/>
    <s v=" "/>
    <m/>
  </r>
  <r>
    <d v="2019-12-03T23:36:39"/>
    <d v="2019-12-03T00:00:00"/>
    <s v="Participant"/>
    <s v="Female"/>
    <s v="18-30"/>
    <s v="Greece"/>
    <s v="No"/>
    <s v="No"/>
    <s v="Local Workshop led by the facilitators, Social Activities"/>
    <n v="1"/>
    <n v="8"/>
    <n v="8"/>
    <n v="6"/>
    <n v="1"/>
    <n v="1"/>
    <n v="1"/>
    <n v="1"/>
    <n v="1"/>
    <n v="1"/>
    <n v="1"/>
    <n v="1"/>
    <n v="1"/>
    <s v="Yes"/>
    <s v="Quite useful"/>
    <n v="9"/>
    <n v="8"/>
    <n v="9"/>
    <n v="7"/>
    <n v="9"/>
    <n v="8"/>
    <n v="8"/>
    <n v="1"/>
    <n v="9"/>
    <n v="4.5"/>
    <s v="How to build a community and respect others"/>
    <s v="respect others, community"/>
    <x v="1"/>
    <s v="No"/>
    <s v="Quite a lot"/>
    <s v="Yes"/>
    <s v="I din't have the time to organize my action in my community "/>
    <s v="Quite a lot"/>
    <m/>
    <s v=" "/>
    <m/>
  </r>
  <r>
    <d v="2019-12-04T00:42:51"/>
    <d v="2019-12-03T00:00:00"/>
    <s v="Facilitator"/>
    <s v="Female"/>
    <s v="41-50"/>
    <s v="Greece"/>
    <s v="No"/>
    <s v="No"/>
    <s v="Facilitators’ Workshop, Local Workshop led by the facilitators, Social Activities"/>
    <n v="10"/>
    <n v="10"/>
    <n v="10"/>
    <s v="Not participated"/>
    <s v=""/>
    <s v="Not participated"/>
    <s v="Not participated"/>
    <s v="Not participated"/>
    <s v="Not participated"/>
    <s v="Not participated"/>
    <s v="Not participated"/>
    <s v="Not participated"/>
    <s v="Not participated"/>
    <s v="Yes"/>
    <s v="Not sure"/>
    <n v="10"/>
    <n v="10"/>
    <n v="10"/>
    <n v="10"/>
    <n v="10"/>
    <n v="10"/>
    <n v="10"/>
    <n v="10"/>
    <n v="10"/>
    <n v="10"/>
    <s v="We are sooo...very different that the only way to go forward is working on what we have in common."/>
    <s v="way"/>
    <x v="0"/>
    <s v="No"/>
    <m/>
    <s v="Yes"/>
    <s v="Met local politicians and fostered relations with ngos."/>
    <s v="Quite a lot"/>
    <m/>
    <s v=" "/>
    <m/>
  </r>
  <r>
    <d v="2019-12-04T01:17:02"/>
    <d v="2019-03-12T00:00:00"/>
    <s v="Facilitator"/>
    <s v="Female"/>
    <s v="18-30"/>
    <s v="The Netherlands"/>
    <s v="No"/>
    <s v="Prefer not to specify"/>
    <s v="Facilitators’ Workshop, Local Workshop led by the facilitators, International Study Visit, International Networking Event in Krakow"/>
    <n v="9"/>
    <n v="8"/>
    <n v="8"/>
    <n v="8"/>
    <n v="2.1666666666666665"/>
    <n v="1"/>
    <n v="1"/>
    <n v="1"/>
    <n v="8"/>
    <n v="1"/>
    <n v="1"/>
    <n v="6"/>
    <n v="1"/>
    <s v="Yes"/>
    <s v="Quite useful"/>
    <n v="8"/>
    <n v="10"/>
    <n v="9"/>
    <n v="5"/>
    <n v="10"/>
    <n v="8.3333333333333339"/>
    <n v="10"/>
    <n v="8"/>
    <n v="10"/>
    <n v="9"/>
    <s v="The different methodologies to facilitate sessions."/>
    <s v="different methodology, session"/>
    <x v="2"/>
    <s v="Yes"/>
    <s v="A lot"/>
    <s v="Yes"/>
    <s v="I supported a participant in her social action for the Dutch national Student Union. We ran a workshop that is part of the Active Citizens methodology there to facilitate awareness regarding power relations and that impact for student success in Higher Education. "/>
    <s v="A lot"/>
    <m/>
    <s v=" "/>
    <m/>
  </r>
  <r>
    <d v="2019-12-04T01:40:51"/>
    <d v="2019-03-12T00:00:00"/>
    <s v="Participant"/>
    <s v="Female"/>
    <s v="18-30"/>
    <s v="The Netherlands"/>
    <s v="Yes"/>
    <s v="No"/>
    <s v="Local Workshop led by the facilitators, International Study Visit, International Networking Event in Krakow"/>
    <s v="Not participated"/>
    <n v="6"/>
    <n v="9"/>
    <n v="9"/>
    <n v="10"/>
    <s v="Not participated"/>
    <s v="Not participated"/>
    <s v="Not participated"/>
    <n v="10"/>
    <s v="Not participated"/>
    <s v="Not participated"/>
    <n v="9"/>
    <n v="9"/>
    <s v="Yes"/>
    <s v="Very useful"/>
    <n v="8"/>
    <n v="9"/>
    <n v="8.5"/>
    <n v="9"/>
    <n v="9"/>
    <n v="9.3333333333333339"/>
    <n v="10"/>
    <n v="8"/>
    <n v="9"/>
    <n v="8.5"/>
    <s v="That there are so many great initiatives already! "/>
    <s v="many great initiative"/>
    <x v="0"/>
    <s v="Yes"/>
    <s v="Quite a lot"/>
    <s v="Yes"/>
    <s v="I have connected with other intitiatives in other cities "/>
    <s v="A lot"/>
    <m/>
    <s v=" "/>
    <m/>
  </r>
  <r>
    <d v="2019-12-04T02:11:13"/>
    <d v="2019-12-03T00:00:00"/>
    <s v="Facilitator"/>
    <s v="Female"/>
    <s v="31-40"/>
    <s v="The Netherlands"/>
    <s v="Yes"/>
    <s v="No"/>
    <s v="Facilitators’ Workshop, Local Workshop led by the facilitators, International Networking Event in Krakow"/>
    <n v="9"/>
    <n v="9"/>
    <n v="8"/>
    <s v="Not participated"/>
    <s v=""/>
    <s v="Not participated"/>
    <s v="Not participated"/>
    <s v="Not participated"/>
    <s v="Not participated"/>
    <s v="Not participated"/>
    <s v="Not participated"/>
    <n v="6"/>
    <s v="Not participated"/>
    <s v="Yes"/>
    <s v="Very useful"/>
    <n v="7"/>
    <n v="10"/>
    <n v="7.5"/>
    <n v="7"/>
    <n v="8"/>
    <n v="7"/>
    <n v="7"/>
    <n v="6"/>
    <n v="7"/>
    <n v="8"/>
    <s v="The activities in the Active Citizens toolkit and learning from other facilitators"/>
    <s v="active citizens toolkit, activities, facilitator"/>
    <x v="0"/>
    <s v="No"/>
    <m/>
    <s v="Yes"/>
    <s v="Through the local workshops we have identified a lot of people we have now added to our database of facilitators and experts in their field"/>
    <s v="Quite a lot"/>
    <s v="Inclusion means different things in different contexts, always take into account the demographic composition of your community and work from there."/>
    <s v="Neutral"/>
    <s v="0.566"/>
  </r>
  <r>
    <d v="2019-12-04T07:48:46"/>
    <d v="2019-12-03T00:00:00"/>
    <s v="Participant"/>
    <s v="Female"/>
    <s v="18-30"/>
    <s v="Greece"/>
    <s v="Yes"/>
    <s v="No"/>
    <s v="Local Workshop led by the facilitators, Social Activities, International Study Visit"/>
    <n v="7"/>
    <n v="7"/>
    <n v="7"/>
    <n v="5"/>
    <n v="5"/>
    <n v="5"/>
    <n v="6"/>
    <n v="5"/>
    <n v="5"/>
    <n v="4"/>
    <n v="5"/>
    <n v="5"/>
    <n v="5"/>
    <s v="Yes"/>
    <s v="Quite useful"/>
    <n v="6"/>
    <n v="6"/>
    <n v="6"/>
    <n v="5"/>
    <n v="6"/>
    <n v="6.666666666666667"/>
    <n v="7"/>
    <n v="7"/>
    <n v="8"/>
    <n v="6.5"/>
    <s v="Meeting new people eager to accomplish the same goals as myself"/>
    <s v="new people, goal"/>
    <x v="1"/>
    <s v="No"/>
    <m/>
    <s v="Yes"/>
    <s v="The journey was really important in a personal and sentimental level even though I did nkt have the chance/time to do some practical things. The most important thing for me was the creation of new friendships and the bond that was being made between the people I met through all this procedure which hopefully lead to many productine actions in the future."/>
    <s v="Not sure"/>
    <m/>
    <s v=" "/>
    <m/>
  </r>
  <r>
    <d v="2019-12-04T20:34:44"/>
    <d v="2019-04-12T00:00:00"/>
    <s v="Participant"/>
    <s v="Female"/>
    <s v="31-40"/>
    <s v="Greece"/>
    <s v="No"/>
    <s v="No"/>
    <s v="Facilitators’ Workshop, Local Workshop led by the facilitators, Social Activities, International Study Visit"/>
    <n v="8"/>
    <n v="8"/>
    <n v="6"/>
    <n v="7"/>
    <n v="5.666666666666667"/>
    <n v="5"/>
    <n v="9"/>
    <n v="5"/>
    <n v="5"/>
    <n v="5"/>
    <n v="5"/>
    <n v="5"/>
    <n v="10"/>
    <s v="Yes"/>
    <s v="Very useful"/>
    <n v="8"/>
    <n v="7"/>
    <n v="8"/>
    <n v="8"/>
    <n v="8"/>
    <n v="9"/>
    <n v="10"/>
    <n v="10"/>
    <n v="9"/>
    <n v="8.5"/>
    <s v="To my mind, the most important piece of knowledge I aquired in the MURAL Project concerns how (greek) female muslims embrace their obligation/duty/right to wear hijab..."/>
    <s v="piece of knowledge, female muslim, important piece, mural project, duty, rights, mind, hijab, obligation"/>
    <x v="1"/>
    <s v="No"/>
    <m/>
    <s v="Yes"/>
    <s v="I made attempts to coordinate a workshop during which people of different (non-)religious beliefs would share mostly negative incidents they have experienced due to those beliefs (discrimination). My intention was for the team to investigate alternative ways of handling this kind of incidents in a non-violent manner. Unfortunately the workshop I dreamed of never took place due to zero participation."/>
    <s v="Not sure"/>
    <s v="What I enjoyed the most during the MURAL Project was socialising with all those interesting and passionate participants and facilitators!"/>
    <s v="Positive"/>
    <s v="0.918"/>
  </r>
  <r>
    <d v="2019-12-05T02:44:46"/>
    <d v="2019-12-04T00:00:00"/>
    <s v="Mostly particpant, but I also facilitated the Creative Reflection workshop together with another participant-facilitator."/>
    <s v="Prefer not to specify"/>
    <s v="18-30"/>
    <s v="The Netherlands"/>
    <s v="Yes"/>
    <s v="Prefer not to specify"/>
    <s v="Facilitators’ Workshop, Local Workshop led by the facilitators, Social Activities, International Study Visit, International Networking Event in Krakow"/>
    <n v="9"/>
    <n v="9"/>
    <n v="9"/>
    <n v="8"/>
    <n v="7.5"/>
    <s v="Not participated"/>
    <s v="Not participated"/>
    <s v="Not participated"/>
    <n v="9"/>
    <s v="Not participated"/>
    <n v="6"/>
    <n v="4"/>
    <n v="9"/>
    <s v="Yes"/>
    <s v="Very useful"/>
    <n v="7"/>
    <n v="9"/>
    <n v="8"/>
    <n v="9"/>
    <n v="9"/>
    <n v="8.6666666666666661"/>
    <n v="7"/>
    <n v="10"/>
    <n v="10"/>
    <n v="9.5"/>
    <s v="I realised that I didn't know a thing about East-Europe. For example, Poland has no colonial background, yet the current political climate caused me to nót take an Uber on my own. This is because I am a person of color, with black curls and tattoos. I also got the back of my head shaved, which can be seen as 'a sign of queerness'._x000a__x000a_Next to this, I discovered numerous ways to encounter racism and discrimination, for I've been exposed to a variety of social actions not only in the Netherlands, but also during the ISV in Cologne and the IPNE in Poland. _x000a__x000a_In conlusion: I've learned that when one is active in this 'field', it's all about navigating through the system, without selling out!"/>
    <s v="sign of queerness, current political climate, person of color, black curl, social action, poland, colonial background, numerous way, uber, europe"/>
    <x v="1"/>
    <s v="Yes"/>
    <s v="Not sure"/>
    <s v="Yes"/>
    <s v="I now have a bigger, international professional network. There is an actual MURAL-community, you could say."/>
    <s v="Quite a lot"/>
    <m/>
    <s v=" "/>
    <m/>
  </r>
  <r>
    <d v="2019-12-06T06:22:32"/>
    <d v="2019-12-05T00:00:00"/>
    <s v="Participant"/>
    <s v="Female"/>
    <s v="Prefer not to specify"/>
    <s v="Greece"/>
    <s v="No"/>
    <s v="No"/>
    <s v="Local Workshop led by the facilitators, International Study Visit"/>
    <s v="Not participated"/>
    <n v="10"/>
    <n v="10"/>
    <n v="10"/>
    <n v="9"/>
    <s v="Not participated"/>
    <n v="10"/>
    <n v="8"/>
    <s v="Not participated"/>
    <s v="Not participated"/>
    <s v="Not participated"/>
    <s v="Not participated"/>
    <s v="Not participated"/>
    <s v="Yes"/>
    <s v="Very useful"/>
    <n v="10"/>
    <n v="10"/>
    <n v="10"/>
    <n v="9"/>
    <n v="10"/>
    <n v="9.6666666666666661"/>
    <n v="10"/>
    <n v="10"/>
    <n v="10"/>
    <n v="10"/>
    <s v="Inspiring by meeting with different ethic minorities and learning their own story"/>
    <s v=" "/>
    <x v="0"/>
    <s v="Yes"/>
    <s v="A lot"/>
    <s v="Yes"/>
    <s v="Talking about future cooperational projects"/>
    <s v="A lot"/>
    <s v="Every participant country has got its own minority groups I never thought about their existence. It was a very interesting experience to take part in Mural. A big thank you to Christina and all."/>
    <s v="Positive"/>
    <s v="0.998"/>
  </r>
  <r>
    <d v="2019-12-06T13:10:14"/>
    <d v="2019-12-06T00:00:00"/>
    <s v="Participant"/>
    <s v="Female"/>
    <s v="51-60"/>
    <s v="Poland"/>
    <s v="No"/>
    <s v="No"/>
    <s v="Facilitators’ Workshop, Local Workshop led by the facilitators, Social Activities, International Networking Event in Krakow"/>
    <s v="Not participated"/>
    <n v="10"/>
    <n v="10"/>
    <n v="10"/>
    <n v="10"/>
    <s v="Not participated"/>
    <s v="Not participated"/>
    <n v="10"/>
    <s v="Not participated"/>
    <s v="Not participated"/>
    <s v="Not participated"/>
    <s v="Not participated"/>
    <n v="10"/>
    <s v="Yes"/>
    <s v="Quite useful"/>
    <n v="10"/>
    <n v="10"/>
    <n v="10"/>
    <n v="10"/>
    <n v="10"/>
    <n v="10"/>
    <n v="10"/>
    <n v="10"/>
    <n v="10"/>
    <n v="10"/>
    <m/>
    <s v=" "/>
    <x v="0"/>
    <s v="Yes"/>
    <s v="A lot"/>
    <s v="Yes"/>
    <s v="I met people who could support my activities"/>
    <s v="A lot"/>
    <m/>
    <s v=" "/>
    <m/>
  </r>
  <r>
    <d v="2019-12-06T21:08:56"/>
    <d v="2019-12-06T00:00:00"/>
    <s v="Participant"/>
    <s v="Male"/>
    <s v="18-30"/>
    <s v="The Netherlands"/>
    <s v="Yes"/>
    <s v="No"/>
    <s v="Local Workshop led by the facilitators, Social Activities"/>
    <n v="8"/>
    <n v="8"/>
    <n v="8"/>
    <n v="8"/>
    <n v="2"/>
    <n v="1"/>
    <n v="1"/>
    <n v="1"/>
    <n v="7"/>
    <n v="1"/>
    <n v="1"/>
    <n v="1"/>
    <n v="8"/>
    <s v="Yes"/>
    <s v="Quite useful"/>
    <n v="8"/>
    <n v="9"/>
    <n v="8.5"/>
    <n v="9"/>
    <n v="9"/>
    <n v="8.6666666666666661"/>
    <n v="9"/>
    <n v="8"/>
    <n v="8"/>
    <n v="8.5"/>
    <m/>
    <s v="different ethics minority, story"/>
    <x v="1"/>
    <s v="Yes"/>
    <s v="A lot"/>
    <s v="Yes"/>
    <s v="I participated in the social actions of the people in the community. "/>
    <s v="Quite a lot"/>
    <m/>
    <s v=" "/>
    <m/>
  </r>
  <r>
    <d v="2019-12-09T22:27:12"/>
    <d v="2019-12-09T00:00:00"/>
    <s v="Stakeholder"/>
    <s v="Male"/>
    <s v="31-40"/>
    <s v="UK"/>
    <s v="Prefer not to specify"/>
    <s v="Yes"/>
    <s v="Local Workshop led by the facilitators, Social Activities"/>
    <s v="Not participated"/>
    <n v="9"/>
    <n v="8"/>
    <n v="9"/>
    <s v=""/>
    <s v="Not participated"/>
    <s v="Not participated"/>
    <s v="Not participated"/>
    <s v="Not participated"/>
    <s v="Not participated"/>
    <s v="Not participated"/>
    <s v="Not participated"/>
    <s v="Not participated"/>
    <s v="No"/>
    <m/>
    <n v="8"/>
    <n v="8"/>
    <n v="8.5"/>
    <m/>
    <n v="9"/>
    <n v="8"/>
    <n v="8"/>
    <m/>
    <n v="8"/>
    <n v="8"/>
    <s v="Dialogue"/>
    <s v="dialogue"/>
    <x v="1"/>
    <s v="No"/>
    <m/>
    <s v="Yes"/>
    <s v="Working on disseminating part of MURAl in a local authority setting"/>
    <s v="Quite a lot"/>
    <s v="Closing event has not taken place yet in the UK, "/>
    <s v="Neutral"/>
    <s v="0.729"/>
  </r>
  <r>
    <d v="2019-12-09T22:44:23"/>
    <d v="2019-12-09T00:00:00"/>
    <s v="Participant"/>
    <s v="Female"/>
    <s v="18-30"/>
    <s v="UK"/>
    <s v="Yes"/>
    <s v="No"/>
    <s v="Local Workshop led by the facilitators, Social Activities, International Study Visit"/>
    <s v="Not participated"/>
    <n v="9"/>
    <n v="9"/>
    <n v="8"/>
    <n v="9.5"/>
    <s v="Not participated"/>
    <s v="Not participated"/>
    <s v="Not participated"/>
    <n v="9"/>
    <n v="10"/>
    <s v="Not participated"/>
    <s v="Not participated"/>
    <s v="Not participated"/>
    <s v="Yes"/>
    <s v="Quite useful"/>
    <n v="9"/>
    <n v="10"/>
    <n v="9"/>
    <n v="8"/>
    <n v="9"/>
    <n v="8.3333333333333339"/>
    <n v="8"/>
    <n v="10"/>
    <n v="9"/>
    <n v="10"/>
    <s v="learning about antisemism"/>
    <s v="antisemism"/>
    <x v="1"/>
    <s v="Yes"/>
    <s v="Quite a lot"/>
    <s v="Yes"/>
    <s v="take part in new initiatives in the community"/>
    <s v="Quite a lot"/>
    <s v="not to be judgemental"/>
    <s v="Positive"/>
    <s v="0.798"/>
  </r>
  <r>
    <d v="2019-12-10T05:05:08"/>
    <d v="2019-12-09T00:00:00"/>
    <s v="Participant"/>
    <s v="Female"/>
    <s v="18-30"/>
    <s v="UK"/>
    <s v="Yes"/>
    <s v="Yes"/>
    <s v="Local Workshop led by the facilitators, Social Activities, International Study Visit"/>
    <s v="Not participated"/>
    <n v="8"/>
    <n v="9"/>
    <n v="9"/>
    <n v="9"/>
    <s v="Not participated"/>
    <s v="Not participated"/>
    <s v="Not participated"/>
    <s v="Not participated"/>
    <n v="9"/>
    <s v="Not participated"/>
    <s v="Not participated"/>
    <s v="Not participated"/>
    <s v="No"/>
    <m/>
    <n v="8"/>
    <n v="9"/>
    <n v="8"/>
    <n v="9"/>
    <n v="8"/>
    <n v="8"/>
    <n v="8"/>
    <n v="7"/>
    <n v="7"/>
    <n v="8"/>
    <s v="learning"/>
    <m/>
    <x v="1"/>
    <s v="No"/>
    <m/>
    <s v="members of parliament"/>
    <s v="lobby parliamentarians on discrimination and religious hatred"/>
    <s v="Quite a lot"/>
    <s v="an important project at a very critical time in the UK"/>
    <s v="Positive"/>
    <s v="0.799"/>
  </r>
  <r>
    <d v="2019-12-10T05:10:11"/>
    <d v="2019-12-09T00:00:00"/>
    <s v="Participant"/>
    <s v="Male"/>
    <s v="18-30"/>
    <s v="UK"/>
    <s v="No"/>
    <s v="No"/>
    <s v="Local Workshop led by the facilitators, Social Activities, International Study Visit"/>
    <s v="Not participated"/>
    <n v="8"/>
    <n v="9"/>
    <n v="9"/>
    <n v="8.6666666666666661"/>
    <s v="Not participated"/>
    <n v="8"/>
    <s v="Not participated"/>
    <s v="Not participated"/>
    <n v="8"/>
    <n v="10"/>
    <s v="Not participated"/>
    <s v="Not participated"/>
    <s v="Yes"/>
    <s v="Not sure"/>
    <n v="8"/>
    <n v="9"/>
    <n v="8"/>
    <n v="8"/>
    <n v="8"/>
    <n v="8.3333333333333339"/>
    <n v="8"/>
    <n v="10"/>
    <n v="9"/>
    <n v="9.5"/>
    <s v="Networking and learning about other communities "/>
    <s v="networking, community"/>
    <x v="1"/>
    <s v="Yes"/>
    <s v="Quite a lot"/>
    <s v="Yes"/>
    <s v="Working with other communities to challenge hatred"/>
    <s v="Quite a lot"/>
    <s v="Look forward to keeping this journey a part of my life"/>
    <s v="Positive"/>
    <s v="0.969"/>
  </r>
  <r>
    <d v="2019-12-11T02:16:22"/>
    <d v="2019-12-09T00:00:00"/>
    <s v="Participant"/>
    <s v="Female"/>
    <s v="18-30"/>
    <s v="UK"/>
    <s v="Yes"/>
    <s v="Yes"/>
    <s v="Local Workshop led by the facilitators, Social Activities, International Study Visit"/>
    <s v="Not participated"/>
    <n v="8"/>
    <n v="9"/>
    <n v="9"/>
    <n v="9"/>
    <s v="Not participated"/>
    <s v="Not participated"/>
    <s v="Not participated"/>
    <s v="Not participated"/>
    <n v="9"/>
    <s v="Not participated"/>
    <s v="Not participated"/>
    <s v="Not participated"/>
    <s v="No"/>
    <m/>
    <n v="8"/>
    <n v="9"/>
    <n v="8"/>
    <n v="9"/>
    <n v="8"/>
    <n v="8"/>
    <n v="8"/>
    <n v="7"/>
    <n v="7"/>
    <n v="8"/>
    <s v="learning"/>
    <m/>
    <x v="1"/>
    <s v="No"/>
    <m/>
    <s v="members of parliament"/>
    <s v="lobby parliamentarians on discrimination and religious hatred"/>
    <s v="Quite a lot"/>
    <s v="an important project at a very critical time in the UK"/>
    <s v="Positive"/>
    <s v="0.799"/>
  </r>
  <r>
    <d v="2019-12-11T02:19:03"/>
    <d v="2019-12-09T00:00:00"/>
    <s v="Participant"/>
    <s v="Male"/>
    <s v="18-30"/>
    <s v="UK"/>
    <s v="Yes"/>
    <s v="No"/>
    <s v="Local Workshop led by the facilitators, Social Activities, International Study Visit"/>
    <s v="Not participated"/>
    <n v="9"/>
    <n v="8"/>
    <n v="9"/>
    <n v="9"/>
    <s v="Not participated"/>
    <s v="Not participated"/>
    <s v="Not participated"/>
    <s v="Not participated"/>
    <n v="9"/>
    <s v="Not participated"/>
    <s v="Not participated"/>
    <s v="Not participated"/>
    <s v="No"/>
    <m/>
    <n v="9"/>
    <n v="8"/>
    <n v="9"/>
    <n v="9"/>
    <n v="9"/>
    <n v="8.6666666666666661"/>
    <n v="8"/>
    <n v="8"/>
    <n v="9"/>
    <n v="8"/>
    <s v="lobbying and advocacy"/>
    <s v="lobbying, advocacy"/>
    <x v="1"/>
    <s v="Yes"/>
    <s v="Quite a lot"/>
    <s v="Yes"/>
    <s v="organising an event with my local MP to raise community concerns around racism"/>
    <s v="Quite a lot"/>
    <m/>
    <m/>
    <m/>
  </r>
  <r>
    <d v="2019-12-16T07:36:45"/>
    <d v="2019-12-15T00:00:00"/>
    <s v="Participant"/>
    <s v="Female"/>
    <s v="61-70"/>
    <s v="Greece"/>
    <s v="Yes"/>
    <s v="No"/>
    <s v="Local Workshop led by the facilitators, Social Activities"/>
    <s v="Not participated"/>
    <n v="8"/>
    <n v="8"/>
    <s v="Not participated"/>
    <s v=""/>
    <s v="Not participated"/>
    <s v="Not participated"/>
    <s v="Not participated"/>
    <s v="Not participated"/>
    <s v="Not participated"/>
    <s v="Not participated"/>
    <s v="Not participated"/>
    <s v="Not participated"/>
    <s v="No"/>
    <m/>
    <n v="6"/>
    <n v="6"/>
    <n v="5.5"/>
    <n v="7"/>
    <n v="5"/>
    <n v="7.333333333333333"/>
    <n v="8"/>
    <n v="8"/>
    <n v="7"/>
    <n v="7"/>
    <s v="I now have a more honed sense of commonality within diversity."/>
    <m/>
    <x v="1"/>
    <s v="Yes"/>
    <s v="Quite a lot"/>
    <s v="Yes"/>
    <s v="I have volunteered to work with refugees in Mytilene, Lesvos"/>
    <s v="Quite a lot"/>
    <s v="Our community, some members of which are staunchly 'anti', needs subtle yet constant exposure to the similarities we all have with those who are different than we are."/>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d v="2019-11-05T23:47:03"/>
    <d v="2019-11-05T00:00:00"/>
    <x v="0"/>
    <x v="0"/>
    <x v="0"/>
    <x v="0"/>
    <s v="Yes"/>
    <s v="No"/>
    <s v="Facilitators’ Workshop, Local Workshop led by the facilitators, International Networking Event in Krakow"/>
    <n v="9"/>
    <n v="8"/>
    <n v="7"/>
    <n v="8"/>
    <n v="5.2"/>
    <n v="5"/>
    <n v="5"/>
    <n v="5"/>
    <n v="7"/>
    <s v="3, 5"/>
    <n v="4"/>
    <n v="7"/>
    <n v="7"/>
    <x v="0"/>
    <x v="0"/>
    <n v="7"/>
    <n v="9"/>
    <n v="5"/>
    <n v="4"/>
    <n v="3"/>
    <n v="4.666666666666667"/>
    <n v="5"/>
    <n v="6"/>
    <n v="5"/>
    <n v="7.5"/>
    <s v=" "/>
    <s v="interactive exercise, context, activities"/>
    <s v="A lot"/>
    <x v="0"/>
    <x v="0"/>
    <x v="0"/>
    <s v="Met new people wh participated in the local workshops"/>
    <x v="0"/>
    <s v="I think MURAL has great energy and activities that have been very useful for me, but lacks balance. There's too much clapping and cheering and too little theoretical frameworks related to the realities of lived experiences. For people who were looking for fresh perspectives or expertise related to politically sensitive topics the program did not suffice."/>
    <x v="0"/>
    <s v="0.986"/>
  </r>
  <r>
    <d v="2019-11-06T03:18:45"/>
    <d v="2019-11-05T00:00:00"/>
    <x v="0"/>
    <x v="0"/>
    <x v="1"/>
    <x v="1"/>
    <s v="No"/>
    <s v="No"/>
    <s v="Facilitators’ Workshop, Local Workshop led by the facilitators, International Study Visit, International Networking Event in Krakow"/>
    <n v="10"/>
    <n v="10"/>
    <s v="Not participated"/>
    <s v="Not participated"/>
    <n v="10"/>
    <s v="Not participated"/>
    <s v="Not participated"/>
    <s v="Not participated"/>
    <s v="Not participated"/>
    <s v="Not participated"/>
    <n v="10"/>
    <n v="8"/>
    <n v="10"/>
    <x v="0"/>
    <x v="1"/>
    <n v="7"/>
    <n v="10"/>
    <n v="7.5"/>
    <n v="10"/>
    <n v="8"/>
    <n v="10"/>
    <n v="10"/>
    <n v="10"/>
    <n v="10"/>
    <n v="10"/>
    <s v="The Power is in our stories. "/>
    <s v=" "/>
    <s v="A lot"/>
    <x v="1"/>
    <x v="1"/>
    <x v="0"/>
    <s v="Networking with local organisations"/>
    <x v="1"/>
    <m/>
    <x v="1"/>
    <m/>
  </r>
  <r>
    <d v="2019-11-06T03:42:21"/>
    <d v="2019-11-05T00:00:00"/>
    <x v="1"/>
    <x v="1"/>
    <x v="1"/>
    <x v="1"/>
    <s v="Yes"/>
    <s v="No"/>
    <s v="Local Workshop led by the facilitators, Social Activities, International Study Visit, International Networking Event in Krakow"/>
    <n v="7"/>
    <n v="7"/>
    <n v="7"/>
    <n v="7"/>
    <n v="7.333333333333333"/>
    <n v="9"/>
    <n v="7"/>
    <n v="9"/>
    <n v="7"/>
    <n v="7"/>
    <n v="5"/>
    <n v="9"/>
    <s v="Not participated"/>
    <x v="0"/>
    <x v="1"/>
    <n v="8"/>
    <n v="8"/>
    <n v="8"/>
    <n v="8"/>
    <n v="8"/>
    <n v="8"/>
    <n v="8"/>
    <n v="8"/>
    <n v="8"/>
    <n v="8"/>
    <m/>
    <s v="story, power"/>
    <s v="Quite a lot"/>
    <x v="1"/>
    <x v="0"/>
    <x v="0"/>
    <s v="A neighbourhood initiative to bring intergenerational groups together "/>
    <x v="0"/>
    <s v="There's strength not only in numbers, but also in diversity "/>
    <x v="2"/>
    <s v="0.952"/>
  </r>
  <r>
    <d v="2019-11-06T03:47:58"/>
    <d v="2019-11-05T00:00:00"/>
    <x v="1"/>
    <x v="0"/>
    <x v="2"/>
    <x v="1"/>
    <s v="No"/>
    <s v="No"/>
    <s v="Local Workshop led by the facilitators, Social Activities, International Study Visit, International Networking Event in Krakow"/>
    <s v="Not participated"/>
    <n v="10"/>
    <s v="Not participated"/>
    <n v="8"/>
    <n v="7.666666666666667"/>
    <n v="10"/>
    <s v="Not participated"/>
    <s v="Not participated"/>
    <s v="Not participated"/>
    <n v="6"/>
    <n v="7"/>
    <n v="10"/>
    <s v="Not participated"/>
    <x v="0"/>
    <x v="1"/>
    <m/>
    <n v="9"/>
    <n v="9"/>
    <n v="8"/>
    <n v="9"/>
    <n v="9"/>
    <n v="9"/>
    <n v="10"/>
    <n v="10"/>
    <n v="9.5"/>
    <s v="The network I built"/>
    <s v="network"/>
    <s v="Quite a lot"/>
    <x v="1"/>
    <x v="0"/>
    <x v="1"/>
    <s v="I haven’t done it"/>
    <x v="1"/>
    <m/>
    <x v="1"/>
    <m/>
  </r>
  <r>
    <d v="2019-11-06T03:59:03"/>
    <d v="2019-11-05T00:00:00"/>
    <x v="1"/>
    <x v="1"/>
    <x v="0"/>
    <x v="1"/>
    <s v="No"/>
    <s v="No"/>
    <s v="Local Workshop led by the facilitators, Social Activities, International Study Visit, International Networking Event in Krakow"/>
    <s v="Not participated"/>
    <n v="10"/>
    <s v="Not participated"/>
    <n v="10"/>
    <n v="10"/>
    <s v="Not participated"/>
    <s v="Not participated"/>
    <n v="10"/>
    <s v="Not participated"/>
    <s v="Not participated"/>
    <n v="10"/>
    <n v="10"/>
    <s v="Not participated"/>
    <x v="0"/>
    <x v="0"/>
    <n v="10"/>
    <n v="10"/>
    <n v="10"/>
    <n v="10"/>
    <n v="10"/>
    <n v="10"/>
    <n v="10"/>
    <n v="10"/>
    <n v="10"/>
    <n v="10"/>
    <s v="Empowerment to impact my local Community "/>
    <s v="local community, empowerment"/>
    <s v="A lot"/>
    <x v="1"/>
    <x v="1"/>
    <x v="0"/>
    <s v="Showcase of &quot;start with a friend&quot; and advertise this organisation as something useful for other countries. Exchanged contacts and made lots of new friends."/>
    <x v="1"/>
    <s v="Equal Rights does Not mean equal opportunities."/>
    <x v="3"/>
    <s v="0.701"/>
  </r>
  <r>
    <d v="2019-11-06T04:13:31"/>
    <d v="2019-11-05T00:00:00"/>
    <x v="1"/>
    <x v="0"/>
    <x v="3"/>
    <x v="1"/>
    <s v="No"/>
    <s v="No"/>
    <s v="Local Workshop led by the facilitators, Social Activities, International Study Visit, International Networking Event in Krakow"/>
    <s v="Not participated"/>
    <n v="10"/>
    <n v="10"/>
    <n v="10"/>
    <n v="10"/>
    <n v="10"/>
    <s v="Not participated"/>
    <s v="Not participated"/>
    <s v="Not participated"/>
    <s v="Not participated"/>
    <n v="10"/>
    <n v="10"/>
    <s v="Not participated"/>
    <x v="0"/>
    <x v="1"/>
    <n v="10"/>
    <n v="10"/>
    <n v="10"/>
    <n v="10"/>
    <n v="10"/>
    <n v="10"/>
    <n v="10"/>
    <n v="10"/>
    <n v="10"/>
    <n v="10"/>
    <s v="Be brave, just do it! We are sooo many People with visions of a better togetherness! That ist empowering and inspiring! "/>
    <s v="sooo many people, better togetherness, vision"/>
    <s v="A lot"/>
    <x v="1"/>
    <x v="1"/>
    <x v="0"/>
    <s v="We talked, connectet and inspired each other"/>
    <x v="2"/>
    <s v="Thank you gor everything, Mural was ohne of the best things i did in my life !"/>
    <x v="2"/>
    <s v="0.989"/>
  </r>
  <r>
    <d v="2019-11-06T05:00:27"/>
    <d v="2019-06-11T00:00:00"/>
    <x v="1"/>
    <x v="0"/>
    <x v="1"/>
    <x v="0"/>
    <s v="Yes"/>
    <s v="No"/>
    <s v="Local Workshop led by the facilitators, International Study Visit, International Networking Event in Krakow"/>
    <n v="10"/>
    <n v="10"/>
    <n v="10"/>
    <n v="10"/>
    <n v="9.1666666666666661"/>
    <n v="9"/>
    <n v="9"/>
    <n v="9"/>
    <n v="10"/>
    <n v="9"/>
    <n v="9"/>
    <n v="9"/>
    <n v="9"/>
    <x v="0"/>
    <x v="0"/>
    <n v="10"/>
    <n v="10"/>
    <n v="10"/>
    <n v="10"/>
    <n v="10"/>
    <n v="10"/>
    <n v="10"/>
    <n v="10"/>
    <n v="10"/>
    <n v="10"/>
    <s v="That we need to change the institution and not the person "/>
    <s v="person, institutions"/>
    <s v="Quite a lot"/>
    <x v="1"/>
    <x v="1"/>
    <x v="0"/>
    <s v="Connect with other project managers"/>
    <x v="2"/>
    <s v="What a wonderful opportunity"/>
    <x v="2"/>
    <s v="0.51"/>
  </r>
  <r>
    <d v="2019-11-06T06:18:10"/>
    <d v="2019-11-05T00:00:00"/>
    <x v="1"/>
    <x v="0"/>
    <x v="0"/>
    <x v="2"/>
    <s v="No"/>
    <s v="No"/>
    <s v="Local Workshop led by the facilitators, Social Activities, International Networking Event in Krakow"/>
    <n v="3"/>
    <n v="3"/>
    <n v="3"/>
    <n v="3"/>
    <n v="3"/>
    <n v="3"/>
    <n v="3"/>
    <n v="3"/>
    <n v="3"/>
    <n v="3"/>
    <n v="3"/>
    <n v="3"/>
    <n v="3"/>
    <x v="0"/>
    <x v="0"/>
    <n v="3"/>
    <n v="3"/>
    <n v="3"/>
    <n v="3"/>
    <n v="3"/>
    <n v="3"/>
    <n v="3"/>
    <n v="3"/>
    <n v="3"/>
    <n v="3"/>
    <s v="How to promote tolerance. Different  and motivated tools. Contacts. Meet interesting and diverse people. "/>
    <s v="motivated tools, diverse people, contact, tolerance"/>
    <s v="Quite a lot"/>
    <x v="1"/>
    <x v="1"/>
    <x v="0"/>
    <s v="Create new projects "/>
    <x v="1"/>
    <s v="Thank you so much. Congratulations! Fantastic activities, insights and activities! Please continue this work!! "/>
    <x v="2"/>
    <s v="0.999"/>
  </r>
  <r>
    <d v="2019-11-06T06:32:06"/>
    <d v="2019-11-05T00:00:00"/>
    <x v="1"/>
    <x v="0"/>
    <x v="1"/>
    <x v="2"/>
    <s v="Yes"/>
    <s v="No"/>
    <s v="Social Activities, International Study Visit, International Networking Event in Krakow"/>
    <n v="1"/>
    <n v="2"/>
    <n v="3"/>
    <n v="3"/>
    <n v="1.3333333333333333"/>
    <n v="1"/>
    <n v="1"/>
    <n v="3"/>
    <n v="1"/>
    <n v="1"/>
    <n v="1"/>
    <n v="3"/>
    <n v="3"/>
    <x v="1"/>
    <x v="2"/>
    <n v="3"/>
    <n v="3"/>
    <n v="3"/>
    <n v="3"/>
    <n v="3"/>
    <n v="3"/>
    <n v="3"/>
    <n v="3"/>
    <n v="3"/>
    <n v="3"/>
    <s v="I don’t know"/>
    <s v=" "/>
    <s v="Quite a lot"/>
    <x v="1"/>
    <x v="1"/>
    <x v="0"/>
    <s v="Sorority Group"/>
    <x v="2"/>
    <m/>
    <x v="1"/>
    <m/>
  </r>
  <r>
    <d v="2019-11-06T06:38:41"/>
    <d v="2019-11-05T00:00:00"/>
    <x v="1"/>
    <x v="0"/>
    <x v="0"/>
    <x v="2"/>
    <s v="Yes"/>
    <s v="No"/>
    <s v="Social Activities, International Study Visit, International Networking Event in Krakow"/>
    <n v="10"/>
    <n v="10"/>
    <n v="10"/>
    <n v="10"/>
    <n v="10"/>
    <n v="10"/>
    <n v="10"/>
    <n v="10"/>
    <n v="10"/>
    <n v="10"/>
    <n v="10"/>
    <n v="10"/>
    <n v="10"/>
    <x v="1"/>
    <x v="0"/>
    <n v="9"/>
    <n v="10"/>
    <n v="9"/>
    <n v="10"/>
    <n v="9"/>
    <n v="10"/>
    <n v="10"/>
    <n v="10"/>
    <n v="10"/>
    <n v="10"/>
    <m/>
    <m/>
    <s v="Quite a lot"/>
    <x v="1"/>
    <x v="0"/>
    <x v="0"/>
    <s v="Social Action "/>
    <x v="1"/>
    <m/>
    <x v="1"/>
    <m/>
  </r>
  <r>
    <d v="2019-11-06T11:06:52"/>
    <d v="2019-11-05T00:00:00"/>
    <x v="1"/>
    <x v="0"/>
    <x v="0"/>
    <x v="1"/>
    <s v="No"/>
    <s v="No"/>
    <s v="Local Workshop led by the facilitators, Social Activities, International Study Visit, International Networking Event in Krakow"/>
    <s v="Not participated"/>
    <n v="10"/>
    <n v="10"/>
    <n v="10"/>
    <n v="10"/>
    <s v="Not participated"/>
    <n v="10"/>
    <s v="Not participated"/>
    <s v="Not participated"/>
    <s v="Not participated"/>
    <n v="10"/>
    <n v="10"/>
    <s v="Not participated"/>
    <x v="0"/>
    <x v="0"/>
    <n v="10"/>
    <n v="9"/>
    <n v="9.5"/>
    <n v="10"/>
    <n v="9"/>
    <n v="10"/>
    <n v="10"/>
    <n v="10"/>
    <n v="10"/>
    <n v="9.5"/>
    <s v="How to make my work visible "/>
    <s v="work"/>
    <s v="A lot"/>
    <x v="1"/>
    <x v="1"/>
    <x v="0"/>
    <s v="Get in contact with engaged people in my community. Talk to communal coordinators, that know about local political structures and gave us advice about how to best approach our aim with our social action. "/>
    <x v="1"/>
    <s v="This was a wonderful, fruitful experience! Programmes like this, with a international target group are really useful and effective to build strong transnational networks of like-minded people! Also the active citizen method is very fruitful! _x000a_It would be good to think about a platform how to ensure that people stay in contact, share Infos about further actions and thoughts. _x000a_It should definitely give other projects like this, where more people can participate and contribute to a open, democratic, tolerant society in European countries!!! Thank you very much!!! "/>
    <x v="2"/>
    <s v="0.993"/>
  </r>
  <r>
    <d v="2019-11-06T20:13:49"/>
    <d v="2019-11-06T00:00:00"/>
    <x v="1"/>
    <x v="2"/>
    <x v="1"/>
    <x v="0"/>
    <s v="Yes"/>
    <s v="No"/>
    <s v="Local Workshop led by the facilitators, International Study Visit, International Networking Event in Krakow"/>
    <n v="3"/>
    <n v="3"/>
    <n v="3"/>
    <n v="3"/>
    <n v="2"/>
    <n v="2"/>
    <n v="2"/>
    <n v="2"/>
    <n v="2"/>
    <n v="2"/>
    <n v="2"/>
    <n v="1"/>
    <n v="3"/>
    <x v="0"/>
    <x v="1"/>
    <n v="7"/>
    <n v="8"/>
    <n v="7.5"/>
    <n v="8"/>
    <n v="8"/>
    <n v="8"/>
    <n v="9"/>
    <n v="6"/>
    <n v="7"/>
    <n v="7"/>
    <s v="That so much work still has to be done, and it has to happen in a lot of different areas on a lot of different levels."/>
    <s v="different area, lot, much work, different level"/>
    <s v="Not sure"/>
    <x v="1"/>
    <x v="2"/>
    <x v="0"/>
    <s v="Met a lot of really great and active people from The Netherlands that offer a great community, where there is a lot of possibility for future Collaboration."/>
    <x v="3"/>
    <m/>
    <x v="1"/>
    <m/>
  </r>
  <r>
    <d v="2019-11-06T22:21:41"/>
    <d v="2019-11-06T00:00:00"/>
    <x v="1"/>
    <x v="1"/>
    <x v="1"/>
    <x v="2"/>
    <s v="Yes"/>
    <s v="No"/>
    <s v="Facilitators’ Workshop, Local Workshop led by the facilitators, Social Activities, International Study Visit, International Networking Event in Krakow"/>
    <n v="10"/>
    <n v="10"/>
    <n v="10"/>
    <n v="10"/>
    <n v="4.666666666666667"/>
    <n v="9"/>
    <n v="1"/>
    <n v="6"/>
    <n v="1"/>
    <n v="1"/>
    <n v="10"/>
    <n v="1"/>
    <n v="9"/>
    <x v="0"/>
    <x v="0"/>
    <n v="8"/>
    <n v="9"/>
    <n v="8"/>
    <n v="8"/>
    <n v="8"/>
    <n v="8.6666666666666661"/>
    <n v="9"/>
    <n v="9"/>
    <n v="9"/>
    <n v="9"/>
    <s v="Connecting people. "/>
    <s v="people"/>
    <s v="A lot"/>
    <x v="1"/>
    <x v="1"/>
    <x v="0"/>
    <s v="E devoleped contacts for with key persons "/>
    <x v="2"/>
    <m/>
    <x v="1"/>
    <m/>
  </r>
  <r>
    <d v="2019-11-07T00:21:26"/>
    <d v="2019-06-11T00:00:00"/>
    <x v="1"/>
    <x v="0"/>
    <x v="3"/>
    <x v="2"/>
    <s v="Yes"/>
    <s v="No"/>
    <s v="Facilitators’ Workshop, Local Workshop led by the facilitators, Social Activities, International Study Visit, International Networking Event in Krakow"/>
    <n v="4"/>
    <n v="4"/>
    <n v="4"/>
    <n v="4"/>
    <n v="4"/>
    <n v="4"/>
    <n v="4"/>
    <n v="4"/>
    <n v="4"/>
    <n v="4"/>
    <n v="4"/>
    <n v="4"/>
    <n v="4"/>
    <x v="0"/>
    <x v="1"/>
    <n v="8"/>
    <n v="8"/>
    <n v="8"/>
    <n v="8"/>
    <n v="8"/>
    <n v="8"/>
    <n v="8"/>
    <n v="8"/>
    <n v="8"/>
    <n v="8"/>
    <s v="We are stronger together"/>
    <m/>
    <s v="Quite a lot"/>
    <x v="1"/>
    <x v="0"/>
    <x v="0"/>
    <s v="3 actions in a comunity "/>
    <x v="1"/>
    <m/>
    <x v="1"/>
    <m/>
  </r>
  <r>
    <d v="2019-11-07T00:38:49"/>
    <d v="2019-11-06T00:00:00"/>
    <x v="1"/>
    <x v="0"/>
    <x v="1"/>
    <x v="2"/>
    <s v="No"/>
    <s v="No"/>
    <s v="Facilitators’ Workshop, Local Workshop led by the facilitators, Social Activities, International Networking Event in Krakow"/>
    <n v="2"/>
    <n v="3"/>
    <n v="3"/>
    <n v="3"/>
    <n v="3"/>
    <n v="3"/>
    <n v="3"/>
    <n v="3"/>
    <n v="3"/>
    <n v="3"/>
    <n v="3"/>
    <n v="3"/>
    <n v="3"/>
    <x v="1"/>
    <x v="3"/>
    <n v="3"/>
    <n v="2"/>
    <n v="3"/>
    <n v="3"/>
    <n v="3"/>
    <n v="2.6666666666666665"/>
    <n v="2"/>
    <n v="3"/>
    <n v="3"/>
    <n v="2.5"/>
    <s v="Diversity "/>
    <s v="diversity"/>
    <s v="Quite a lot"/>
    <x v="1"/>
    <x v="1"/>
    <x v="0"/>
    <s v="Diálogos Improváveis "/>
    <x v="1"/>
    <m/>
    <x v="1"/>
    <m/>
  </r>
  <r>
    <d v="2019-11-07T00:47:21"/>
    <d v="2019-11-06T00:00:00"/>
    <x v="1"/>
    <x v="0"/>
    <x v="0"/>
    <x v="1"/>
    <s v="No"/>
    <s v="No"/>
    <s v="Local Workshop led by the facilitators, Social Activities, International Study Visit, International Networking Event in Krakow"/>
    <s v="Not participated"/>
    <n v="10"/>
    <n v="8"/>
    <n v="9"/>
    <n v="10"/>
    <s v="Not participated"/>
    <n v="10"/>
    <s v="Not participated"/>
    <s v="Not participated"/>
    <s v="Not participated"/>
    <n v="10"/>
    <n v="10"/>
    <s v="Not participated"/>
    <x v="0"/>
    <x v="3"/>
    <n v="10"/>
    <n v="8"/>
    <n v="8.5"/>
    <n v="9"/>
    <n v="7"/>
    <n v="9.3333333333333339"/>
    <n v="10"/>
    <n v="10"/>
    <n v="9"/>
    <n v="9"/>
    <s v="Through the MURAL project I got a very good holistic understanding of my role I play in promoting diversity, tolerance and inclusion. _x000a_a) Who am I in regards to the topic? (identity)_x000a_b) Where do I stand in regards to that topic? (opinions and motivations)_x000a_c) What are my options to take action? In what spaces can I act? (actions)_x000a_d) Who are my allies? Where can I find them? (communities)"/>
    <s v="good holistic understanding, regard, topic, action, mural project, motivation, diversity, options, inclusion, community"/>
    <s v="A lot"/>
    <x v="1"/>
    <x v="2"/>
    <x v="0"/>
    <s v="I got in contact with local representatives, who where interested to use our social action as a tool to get in touch with their local community, I got in contact with the local community center which can be of use for further action, I got in contact with other active citizens in my neighborhood and city to be able to work together in the future"/>
    <x v="1"/>
    <s v="THANK YOU! Life changing project!"/>
    <x v="2"/>
    <s v="0.998"/>
  </r>
  <r>
    <d v="2019-11-07T00:58:48"/>
    <d v="2019-11-06T00:00:00"/>
    <x v="1"/>
    <x v="0"/>
    <x v="1"/>
    <x v="1"/>
    <s v="No"/>
    <s v="No"/>
    <s v="Local Workshop led by the facilitators, International Networking Event in Krakow"/>
    <s v="Not participated"/>
    <n v="10"/>
    <s v="Not participated"/>
    <s v="Not participated"/>
    <s v=""/>
    <s v="Not participated"/>
    <s v="Not participated"/>
    <s v="Not participated"/>
    <s v="Not participated"/>
    <s v="Not participated"/>
    <s v="Not participated"/>
    <n v="10"/>
    <s v="Not participated"/>
    <x v="1"/>
    <x v="0"/>
    <n v="10"/>
    <n v="10"/>
    <n v="8.5"/>
    <n v="7"/>
    <n v="7"/>
    <n v="9"/>
    <n v="10"/>
    <n v="9"/>
    <n v="10"/>
    <n v="9.5"/>
    <s v="Feel Support of others and I learned several techniques and methods to propperly work with a Group of diverse people. "/>
    <s v="support of others, diverse people, several techniques, group, methods"/>
    <s v="A lot"/>
    <x v="1"/>
    <x v="1"/>
    <x v="1"/>
    <s v="Global home tours "/>
    <x v="2"/>
    <s v="Deconstruct+ an Organisation is built to change the society so IT cant be a reflectiin of IT. "/>
    <x v="3"/>
    <s v="0.72"/>
  </r>
  <r>
    <d v="2019-11-07T02:24:11"/>
    <d v="2019-11-06T00:00:00"/>
    <x v="1"/>
    <x v="0"/>
    <x v="1"/>
    <x v="2"/>
    <s v="No"/>
    <s v="No"/>
    <s v="Local Workshop led by the facilitators, Social Activities, International Study Visit, International Networking Event in Krakow"/>
    <s v="Not participated"/>
    <n v="10"/>
    <n v="10"/>
    <n v="10"/>
    <n v="9"/>
    <n v="9"/>
    <s v="Not participated"/>
    <s v="Not participated"/>
    <n v="9"/>
    <s v="Not participated"/>
    <s v="Not participated"/>
    <n v="9"/>
    <s v="Not participated"/>
    <x v="0"/>
    <x v="0"/>
    <n v="10"/>
    <n v="8"/>
    <n v="9"/>
    <n v="8"/>
    <n v="8"/>
    <n v="8.6666666666666661"/>
    <n v="9"/>
    <n v="9"/>
    <n v="9"/>
    <n v="8.5"/>
    <s v="Notecing and Appreciating diversity. Getting out of my bubble."/>
    <s v="appreciating diversity, notecing, bubble"/>
    <s v="Quite a lot"/>
    <x v="1"/>
    <x v="1"/>
    <x v="0"/>
    <s v="Participating in different social actions from the others."/>
    <x v="1"/>
    <s v="Making the difference needs to start in yourself. So to realize many different perspectives, made me notice that good is relative and what's good for me can be different for others, evan if we all have good will . Thinking different don't have to be thinking against. Everyone is made from their own experience and to accept that is the first step for a healty communication.  I felt super lucky for being able to make the international visits and I loved the experience, but I think their objective should be more clear, because sometimes I felt also a bit lost.. not knowing exacly what was my &quot;place&quot; on them..  I guess if the objective gets more clear this will lead to more dedication and participation. We take it as a chalange and not as a trip. For the one that happened in my country if the Portuguese could be sleeping and having dinner in the same place of the visitors it would create a stronger connection of the participants and this is important to promote understanding. But anyway I loved to be part of this project and this made a difference in my life. I won't forget it. Thank you!"/>
    <x v="2"/>
    <s v="0.749"/>
  </r>
  <r>
    <d v="2019-11-07T03:07:42"/>
    <d v="2019-11-04T00:00:00"/>
    <x v="1"/>
    <x v="1"/>
    <x v="0"/>
    <x v="1"/>
    <s v="No"/>
    <s v="No"/>
    <s v="International Study Visit, International Networking Event in Krakow"/>
    <n v="7"/>
    <n v="8"/>
    <n v="8"/>
    <n v="8"/>
    <n v="8.1666666666666661"/>
    <n v="8"/>
    <n v="8"/>
    <n v="8"/>
    <n v="8"/>
    <n v="8"/>
    <n v="9"/>
    <n v="9"/>
    <n v="10"/>
    <x v="0"/>
    <x v="1"/>
    <n v="8"/>
    <n v="8"/>
    <n v="8"/>
    <n v="7"/>
    <n v="8"/>
    <n v="7.666666666666667"/>
    <n v="7"/>
    <n v="8"/>
    <n v="9"/>
    <n v="8"/>
    <s v="Open space "/>
    <s v="open space"/>
    <s v="Quite a lot"/>
    <x v="1"/>
    <x v="0"/>
    <x v="0"/>
    <s v="I always try to spread the word and make sure to share all what i learned from MURAL in my Society and we did a small project called Picknick +"/>
    <x v="0"/>
    <s v="We need more of those projects to learn more and be able to create a better society "/>
    <x v="2"/>
    <s v="0.828"/>
  </r>
  <r>
    <d v="2019-11-07T04:47:06"/>
    <d v="2019-11-06T00:00:00"/>
    <x v="1"/>
    <x v="1"/>
    <x v="3"/>
    <x v="1"/>
    <s v="Yes"/>
    <s v="No"/>
    <s v="Local Workshop led by the facilitators, Social Activities, International Study Visit, International Networking Event in Krakow"/>
    <s v="Not participated"/>
    <n v="10"/>
    <n v="7"/>
    <n v="6"/>
    <n v="9"/>
    <s v="Not participated"/>
    <s v="Not participated"/>
    <s v="Not participated"/>
    <n v="9"/>
    <s v="Not participated"/>
    <s v="Not participated"/>
    <n v="9"/>
    <s v="Not participated"/>
    <x v="1"/>
    <x v="0"/>
    <n v="5"/>
    <n v="8"/>
    <n v="6.5"/>
    <n v="6"/>
    <n v="8"/>
    <n v="8.6666666666666661"/>
    <n v="10"/>
    <n v="10"/>
    <n v="10"/>
    <n v="9"/>
    <s v="Xxx"/>
    <s v="xxx"/>
    <s v="A lot"/>
    <x v="1"/>
    <x v="1"/>
    <x v="0"/>
    <s v="Xxx"/>
    <x v="2"/>
    <m/>
    <x v="1"/>
    <m/>
  </r>
  <r>
    <d v="2019-11-07T07:39:53"/>
    <d v="2019-11-06T00:00:00"/>
    <x v="1"/>
    <x v="0"/>
    <x v="1"/>
    <x v="2"/>
    <s v="No"/>
    <s v="No"/>
    <s v="Local Workshop led by the facilitators, International Study Visit, International Networking Event in Krakow"/>
    <n v="1"/>
    <n v="10"/>
    <n v="8"/>
    <n v="10"/>
    <n v="2.1666666666666665"/>
    <n v="1"/>
    <n v="8"/>
    <n v="1"/>
    <n v="1"/>
    <n v="1"/>
    <n v="1"/>
    <n v="9"/>
    <n v="1"/>
    <x v="1"/>
    <x v="1"/>
    <n v="10"/>
    <n v="10"/>
    <n v="9.5"/>
    <n v="9"/>
    <n v="9"/>
    <n v="9.6666666666666661"/>
    <n v="10"/>
    <n v="10"/>
    <n v="10"/>
    <n v="10"/>
    <s v="That I can make a big difference if I fight for it and that there are so many good people making a difference everywhere. mural was life changing for me."/>
    <s v="many good people, big difference, life, difference, mural"/>
    <s v="A lot"/>
    <x v="1"/>
    <x v="0"/>
    <x v="0"/>
    <s v="It allowed me to meet some other initiatives going out in the area to whom I reached out for partnerships."/>
    <x v="0"/>
    <m/>
    <x v="1"/>
    <m/>
  </r>
  <r>
    <d v="2019-11-16T04:16:29"/>
    <d v="2019-11-15T00:00:00"/>
    <x v="1"/>
    <x v="0"/>
    <x v="1"/>
    <x v="3"/>
    <s v="Yes"/>
    <s v="No"/>
    <s v="Facilitators’ Workshop, Local Workshop led by the facilitators, Social Activities, International Study Visit"/>
    <n v="10"/>
    <n v="10"/>
    <n v="10"/>
    <n v="10"/>
    <n v="8"/>
    <s v="Not participated"/>
    <s v="Not participated"/>
    <n v="8"/>
    <n v="8"/>
    <s v="Not participated"/>
    <s v="Not participated"/>
    <s v="Not participated"/>
    <n v="10"/>
    <x v="0"/>
    <x v="1"/>
    <n v="10"/>
    <n v="10"/>
    <n v="10"/>
    <n v="9"/>
    <n v="10"/>
    <n v="8.3333333333333339"/>
    <n v="8"/>
    <n v="8"/>
    <n v="8"/>
    <n v="9"/>
    <s v="The best piece was the first events with facilitators and the game “In Portugal school”"/>
    <s v="portugal school, best piece, first events, games, facilitator"/>
    <s v="Quite a lot"/>
    <x v="1"/>
    <x v="0"/>
    <x v="0"/>
    <s v="Contacts with Portugal group, now we have some plays to visit them and make a project together"/>
    <x v="2"/>
    <m/>
    <x v="1"/>
    <m/>
  </r>
  <r>
    <d v="2019-11-16T04:55:01"/>
    <d v="2019-11-15T00:00:00"/>
    <x v="1"/>
    <x v="0"/>
    <x v="2"/>
    <x v="3"/>
    <s v="No"/>
    <s v="No"/>
    <s v="Local Workshop led by the facilitators, Social Activities, International Study Visit"/>
    <s v="Not participated"/>
    <n v="9"/>
    <n v="9"/>
    <n v="10"/>
    <n v="10"/>
    <n v="10"/>
    <s v="Not participated"/>
    <s v="Not participated"/>
    <s v="Not participated"/>
    <s v="Not participated"/>
    <s v="Not participated"/>
    <s v="Not participated"/>
    <s v="Not participated"/>
    <x v="0"/>
    <x v="0"/>
    <n v="5"/>
    <n v="4"/>
    <n v="5"/>
    <n v="5"/>
    <n v="5"/>
    <n v="5"/>
    <n v="5"/>
    <n v="5"/>
    <n v="5"/>
    <n v="4.5"/>
    <s v="A lot of practical knowledge"/>
    <s v="practical knowledge, lot"/>
    <s v="A lot"/>
    <x v="1"/>
    <x v="1"/>
    <x v="0"/>
    <s v="I'm in contact with people from our municipality"/>
    <x v="1"/>
    <s v="Thank you, I think it is very important to lead actions like this"/>
    <x v="2"/>
    <s v="0.724"/>
  </r>
  <r>
    <d v="2019-11-16T05:22:01"/>
    <d v="2019-11-15T00:00:00"/>
    <x v="1"/>
    <x v="1"/>
    <x v="0"/>
    <x v="3"/>
    <s v="Yes"/>
    <s v="No"/>
    <s v="Facilitators’ Workshop, Local Workshop led by the facilitators, Social Activities"/>
    <s v="Not participated"/>
    <n v="10"/>
    <n v="8"/>
    <n v="8"/>
    <s v=""/>
    <s v="Not participated"/>
    <s v="Not participated"/>
    <s v="Not participated"/>
    <s v="Not participated"/>
    <s v="Not participated"/>
    <s v="Not participated"/>
    <s v="Not participated"/>
    <s v="Not participated"/>
    <x v="0"/>
    <x v="3"/>
    <n v="6"/>
    <n v="6"/>
    <n v="6.5"/>
    <n v="6"/>
    <n v="7"/>
    <n v="7.333333333333333"/>
    <n v="8"/>
    <n v="3"/>
    <n v="8"/>
    <n v="4.5"/>
    <s v="Contacts"/>
    <s v="contact"/>
    <s v="Quite a lot"/>
    <x v="1"/>
    <x v="0"/>
    <x v="0"/>
    <s v="I met some new people"/>
    <x v="0"/>
    <m/>
    <x v="1"/>
    <m/>
  </r>
  <r>
    <d v="2019-11-16T05:36:41"/>
    <d v="2019-11-15T00:00:00"/>
    <x v="1"/>
    <x v="0"/>
    <x v="2"/>
    <x v="3"/>
    <s v="No"/>
    <s v="No"/>
    <s v="Facilitators’ Workshop, Local Workshop led by the facilitators, Social Activities, International Study Visit, International Networking Event in Krakow"/>
    <n v="9"/>
    <n v="8"/>
    <n v="10"/>
    <n v="9"/>
    <n v="9.5"/>
    <n v="9"/>
    <n v="9"/>
    <n v="9"/>
    <n v="10"/>
    <n v="10"/>
    <n v="10"/>
    <n v="10"/>
    <n v="10"/>
    <x v="0"/>
    <x v="0"/>
    <n v="10"/>
    <n v="8"/>
    <n v="9.5"/>
    <n v="8"/>
    <n v="9"/>
    <n v="8.6666666666666661"/>
    <n v="9"/>
    <n v="8"/>
    <n v="9"/>
    <n v="8"/>
    <s v="Exchanging experience"/>
    <s v=" "/>
    <s v="Quite a lot"/>
    <x v="1"/>
    <x v="1"/>
    <x v="0"/>
    <s v="I decided to be a volunteer"/>
    <x v="1"/>
    <s v="Some schools have learned more about the needs of tolerance"/>
    <x v="3"/>
    <s v="0.625"/>
  </r>
  <r>
    <d v="2019-11-16T05:41:59"/>
    <d v="2019-11-15T00:00:00"/>
    <x v="1"/>
    <x v="0"/>
    <x v="0"/>
    <x v="3"/>
    <s v="No"/>
    <s v="No"/>
    <s v="Local Workshop led by the facilitators"/>
    <s v="Not participated"/>
    <n v="10"/>
    <s v="Not participated"/>
    <s v="Not participated"/>
    <s v=""/>
    <s v="Not participated"/>
    <s v="Not participated"/>
    <s v="Not participated"/>
    <s v="Not participated"/>
    <s v="Not participated"/>
    <s v="Not participated"/>
    <s v="Not participated"/>
    <s v="Not participated"/>
    <x v="1"/>
    <x v="3"/>
    <n v="10"/>
    <n v="9"/>
    <n v="9"/>
    <n v="9"/>
    <n v="8"/>
    <n v="8.6666666666666661"/>
    <n v="8"/>
    <n v="8"/>
    <n v="9"/>
    <n v="8.5"/>
    <m/>
    <s v="experience"/>
    <s v="Quite a lot"/>
    <x v="1"/>
    <x v="0"/>
    <x v="1"/>
    <s v="- "/>
    <x v="1"/>
    <m/>
    <x v="1"/>
    <m/>
  </r>
  <r>
    <d v="2019-11-16T06:07:52"/>
    <d v="2019-11-13T00:00:00"/>
    <x v="1"/>
    <x v="0"/>
    <x v="0"/>
    <x v="3"/>
    <s v="No"/>
    <s v="No"/>
    <s v="Facilitators’ Workshop, Local Workshop led by the facilitators, Social Activities, International Study Visit, International Networking Event in Krakow"/>
    <n v="10"/>
    <n v="10"/>
    <n v="10"/>
    <n v="10"/>
    <n v="10"/>
    <n v="10"/>
    <s v="Not participated"/>
    <n v="10"/>
    <n v="10"/>
    <s v="Not participated"/>
    <s v="Not participated"/>
    <n v="10"/>
    <s v="Not participated"/>
    <x v="0"/>
    <x v="0"/>
    <n v="10"/>
    <n v="10"/>
    <n v="10"/>
    <n v="10"/>
    <n v="10"/>
    <n v="10"/>
    <n v="10"/>
    <n v="10"/>
    <n v="10"/>
    <n v="10"/>
    <s v="Experience"/>
    <s v="experience"/>
    <s v="A lot"/>
    <x v="1"/>
    <x v="1"/>
    <x v="1"/>
    <s v="None"/>
    <x v="2"/>
    <m/>
    <x v="1"/>
    <m/>
  </r>
  <r>
    <d v="2019-11-16T06:43:46"/>
    <d v="2019-11-15T00:00:00"/>
    <x v="1"/>
    <x v="0"/>
    <x v="2"/>
    <x v="2"/>
    <s v="No"/>
    <s v="No"/>
    <s v="Local Workshop led by the facilitators, Social Activities, International Study Visit, International Networking Event in Krakow, 10 Years Anniversary - Social Action Project Showcase"/>
    <s v="Not participated"/>
    <n v="10"/>
    <n v="10"/>
    <n v="10"/>
    <n v="10"/>
    <n v="10"/>
    <s v="Not participated"/>
    <s v="Not participated"/>
    <s v="Not participated"/>
    <s v="Not participated"/>
    <s v="Not participated"/>
    <n v="9"/>
    <s v="Not participated"/>
    <x v="0"/>
    <x v="1"/>
    <n v="10"/>
    <n v="9"/>
    <n v="10"/>
    <n v="9"/>
    <n v="10"/>
    <n v="9.6666666666666661"/>
    <n v="10"/>
    <n v="10"/>
    <n v="10"/>
    <n v="9.5"/>
    <s v="Study visit in Portugal and social action"/>
    <s v="social action, study visit, portugal"/>
    <s v="A lot"/>
    <x v="1"/>
    <x v="0"/>
    <x v="0"/>
    <s v="I launched a project named &quot;From a dream to a fulfillment&quot;, which was a vocational guidance point for Ukrainian migrant students. When it comes to new contacts, I got to know many educators and social activists in my local community as well as in other countries."/>
    <x v="1"/>
    <s v="Wonderful project - we need more initiatives of this kind in our country! Respect to all who contributed to arranging and administering it!"/>
    <x v="2"/>
    <s v="0.993"/>
  </r>
  <r>
    <d v="2019-11-16T08:19:28"/>
    <d v="2019-11-15T00:00:00"/>
    <x v="1"/>
    <x v="0"/>
    <x v="0"/>
    <x v="3"/>
    <s v="Yes"/>
    <s v="No"/>
    <s v="Social Activities"/>
    <n v="9"/>
    <n v="9"/>
    <n v="9"/>
    <n v="9"/>
    <n v="8.1666666666666661"/>
    <n v="8"/>
    <n v="8"/>
    <n v="8"/>
    <n v="8"/>
    <n v="8"/>
    <n v="9"/>
    <n v="8"/>
    <n v="8"/>
    <x v="0"/>
    <x v="0"/>
    <n v="9"/>
    <n v="9"/>
    <n v="8.5"/>
    <n v="9"/>
    <n v="8"/>
    <n v="8.6666666666666661"/>
    <n v="8"/>
    <n v="9"/>
    <n v="9"/>
    <n v="9"/>
    <s v="-"/>
    <m/>
    <s v="A lot"/>
    <x v="1"/>
    <x v="1"/>
    <x v="0"/>
    <s v="-"/>
    <x v="2"/>
    <s v="-"/>
    <x v="3"/>
    <s v="0.778"/>
  </r>
  <r>
    <d v="2019-11-16T09:21:26"/>
    <d v="2019-11-15T00:00:00"/>
    <x v="1"/>
    <x v="0"/>
    <x v="2"/>
    <x v="3"/>
    <s v="No"/>
    <s v="No"/>
    <s v="Local Workshop led by the facilitators, International Study Visit, International Networking Event in Krakow"/>
    <s v="Not participated"/>
    <n v="10"/>
    <s v="Not participated"/>
    <s v="Not participated"/>
    <n v="10"/>
    <s v="Not participated"/>
    <n v="10"/>
    <n v="10"/>
    <s v="Not participated"/>
    <s v="Not participated"/>
    <s v="Not participated"/>
    <n v="10"/>
    <s v="Not participated"/>
    <x v="0"/>
    <x v="1"/>
    <n v="10"/>
    <n v="8"/>
    <n v="9"/>
    <n v="6"/>
    <n v="8"/>
    <n v="7.333333333333333"/>
    <n v="6"/>
    <n v="10"/>
    <n v="10"/>
    <n v="9"/>
    <s v="Study visits and possibility to observe other people in action"/>
    <s v="study visit, people, action, possibility"/>
    <s v="A lot"/>
    <x v="0"/>
    <x v="3"/>
    <x v="0"/>
    <s v="I took part at multicultural picnic in Cracow"/>
    <x v="2"/>
    <s v="I undrerstood better how people feel, when they are excluded from community. I found out more about refuges and minorities people."/>
    <x v="0"/>
    <s v="0.763"/>
  </r>
  <r>
    <d v="2019-11-16T09:46:04"/>
    <d v="2019-11-15T00:00:00"/>
    <x v="1"/>
    <x v="0"/>
    <x v="2"/>
    <x v="3"/>
    <s v="No"/>
    <s v="No"/>
    <s v="Facilitators’ Workshop, Local Workshop led by the facilitators, Social Activities, International Study Visit"/>
    <n v="9"/>
    <n v="9"/>
    <n v="5"/>
    <n v="7"/>
    <n v="2.1666666666666665"/>
    <n v="1"/>
    <n v="1"/>
    <n v="8"/>
    <n v="1"/>
    <n v="1"/>
    <n v="1"/>
    <n v="3"/>
    <n v="2"/>
    <x v="1"/>
    <x v="3"/>
    <n v="8"/>
    <n v="9"/>
    <n v="7"/>
    <n v="6"/>
    <n v="6"/>
    <n v="6"/>
    <n v="5"/>
    <n v="3"/>
    <n v="7"/>
    <n v="6"/>
    <s v="Zrozumienie i docenienie różnorodności. Informowanie i propagowanie włączenia społecznego i przeciwdziałania dyskryminacji oraz zachęcanie do podejmowania działań w tym zakresie.  "/>
    <s v="propagowanie włączenia społecznego, oraz zachęcanie, tym zakresie, przeciwdziałania dyskryminacji, zrozumienie, podejmowania, informowanie, różnorodności"/>
    <s v="Quite a lot"/>
    <x v="1"/>
    <x v="0"/>
    <x v="0"/>
    <s v="Preparation of a field game aimed at the integration of the school community. "/>
    <x v="1"/>
    <s v="Any comment/message/lesson learned. Understanding and appreciating diversity. Learning new skills and tools that I can use to promote social inclusion or combat discrimination._x000a_"/>
    <x v="2"/>
    <s v="0.965"/>
  </r>
  <r>
    <d v="2019-11-16T10:01:28"/>
    <d v="2019-11-15T00:00:00"/>
    <x v="1"/>
    <x v="0"/>
    <x v="3"/>
    <x v="3"/>
    <s v="No"/>
    <s v="No"/>
    <s v="Local Workshop led by the facilitators, Social Activities, International Study Visit, International Networking Event in Krakow"/>
    <s v="Not participated"/>
    <n v="7"/>
    <n v="9"/>
    <n v="6"/>
    <n v="9"/>
    <s v="Not participated"/>
    <s v="Not participated"/>
    <s v="Not participated"/>
    <n v="9"/>
    <s v="Not participated"/>
    <s v="Not participated"/>
    <n v="9"/>
    <n v="9"/>
    <x v="0"/>
    <x v="4"/>
    <n v="9"/>
    <n v="7"/>
    <n v="8"/>
    <n v="5"/>
    <n v="7"/>
    <n v="6.666666666666667"/>
    <n v="5"/>
    <n v="8"/>
    <n v="10"/>
    <n v="7.5"/>
    <s v="During MURAL Project I've learned that the most important thing is to learn about each other. "/>
    <s v="important things, mural project"/>
    <s v="Quite a lot"/>
    <x v="1"/>
    <x v="2"/>
    <x v="0"/>
    <s v="I've connected with people from six countries with the artistic background and we are planing to do a social action involving theater and social media to increase people's empathy  and diversity awareness in our communities. "/>
    <x v="0"/>
    <m/>
    <x v="1"/>
    <m/>
  </r>
  <r>
    <d v="2019-11-16T11:14:40"/>
    <d v="2019-11-15T00:00:00"/>
    <x v="1"/>
    <x v="0"/>
    <x v="3"/>
    <x v="3"/>
    <s v="No"/>
    <s v="Yes"/>
    <s v="Local Workshop led by the facilitators, Social Activities"/>
    <s v="Not participated"/>
    <n v="10"/>
    <n v="10"/>
    <n v="10"/>
    <s v=""/>
    <s v="Not participated"/>
    <s v="Not participated"/>
    <s v="Not participated"/>
    <s v="Not participated"/>
    <s v="Not participated"/>
    <s v="Not participated"/>
    <n v="10"/>
    <n v="10"/>
    <x v="0"/>
    <x v="1"/>
    <n v="10"/>
    <n v="10"/>
    <n v="10"/>
    <n v="10"/>
    <n v="10"/>
    <n v="10"/>
    <n v="10"/>
    <n v="1"/>
    <n v="10"/>
    <n v="5.5"/>
    <s v="workshops and joint projects"/>
    <s v="joint project, workshop"/>
    <s v="Quite a lot"/>
    <x v="1"/>
    <x v="1"/>
    <x v="0"/>
    <s v="workshops for teachers and students and a picnic for parents"/>
    <x v="2"/>
    <s v="thank you very much for the chance to participate in the project"/>
    <x v="2"/>
    <s v="0.962"/>
  </r>
  <r>
    <d v="2019-11-16T19:15:47"/>
    <d v="2019-11-16T00:00:00"/>
    <x v="1"/>
    <x v="0"/>
    <x v="2"/>
    <x v="3"/>
    <s v="No"/>
    <s v="No"/>
    <s v="Local Workshop led by the facilitators, Social Activities, International Study Visit"/>
    <n v="9"/>
    <n v="9"/>
    <n v="8"/>
    <n v="8"/>
    <n v="9"/>
    <n v="9"/>
    <n v="9"/>
    <n v="9"/>
    <n v="9"/>
    <n v="9"/>
    <n v="9"/>
    <n v="9"/>
    <n v="9"/>
    <x v="0"/>
    <x v="1"/>
    <n v="9"/>
    <n v="9"/>
    <n v="9"/>
    <n v="9"/>
    <n v="9"/>
    <n v="8.6666666666666661"/>
    <n v="9"/>
    <n v="8"/>
    <n v="8"/>
    <n v="8.5"/>
    <s v="Feeling empowered and supported"/>
    <m/>
    <s v="A lot"/>
    <x v="1"/>
    <x v="0"/>
    <x v="0"/>
    <s v="advocacy for inclusion and countering discrimination"/>
    <x v="2"/>
    <m/>
    <x v="1"/>
    <m/>
  </r>
  <r>
    <d v="2019-11-16T21:46:49"/>
    <d v="2019-11-16T00:00:00"/>
    <x v="1"/>
    <x v="1"/>
    <x v="0"/>
    <x v="3"/>
    <s v="No"/>
    <s v="No"/>
    <s v="Local Workshop led by the facilitators"/>
    <s v="Not participated"/>
    <n v="10"/>
    <s v="Not participated"/>
    <s v="Not participated"/>
    <s v=""/>
    <s v="Not participated"/>
    <s v="Not participated"/>
    <s v="Not participated"/>
    <s v="Not participated"/>
    <s v="Not participated"/>
    <s v="Not participated"/>
    <s v="Not participated"/>
    <s v="Not participated"/>
    <x v="0"/>
    <x v="1"/>
    <n v="9"/>
    <n v="9"/>
    <n v="9"/>
    <n v="9"/>
    <n v="9"/>
    <n v="9"/>
    <n v="9"/>
    <n v="9"/>
    <n v="9"/>
    <n v="9"/>
    <s v="Meeting people from different backgrounds, seeing things in other persectives. "/>
    <s v=" "/>
    <s v="Quite a lot"/>
    <x v="1"/>
    <x v="0"/>
    <x v="1"/>
    <s v="No "/>
    <x v="2"/>
    <m/>
    <x v="1"/>
    <m/>
  </r>
  <r>
    <d v="2019-11-17T00:58:20"/>
    <d v="2019-11-16T00:00:00"/>
    <x v="1"/>
    <x v="0"/>
    <x v="0"/>
    <x v="3"/>
    <s v="No"/>
    <s v="No"/>
    <s v="Local Workshop led by the facilitators, Social Activities, International Study Visit, International Networking Event in Krakow"/>
    <s v="Not participated"/>
    <n v="9"/>
    <n v="6"/>
    <n v="6"/>
    <n v="7"/>
    <s v="Not participated"/>
    <s v="Not participated"/>
    <s v="Not participated"/>
    <s v="Not participated"/>
    <n v="7"/>
    <s v="Not participated"/>
    <n v="7"/>
    <s v="Not participated"/>
    <x v="0"/>
    <x v="3"/>
    <n v="3"/>
    <n v="5"/>
    <n v="6"/>
    <n v="7"/>
    <n v="9"/>
    <n v="6.666666666666667"/>
    <n v="5"/>
    <n v="9"/>
    <n v="8"/>
    <n v="7"/>
    <m/>
    <s v="different background, things, persectives, people"/>
    <s v="Quite a lot"/>
    <x v="1"/>
    <x v="2"/>
    <x v="0"/>
    <s v="International Week in primary school, diveristy ethics classes"/>
    <x v="0"/>
    <m/>
    <x v="1"/>
    <m/>
  </r>
  <r>
    <d v="2019-11-18T01:03:11"/>
    <d v="2019-11-17T00:00:00"/>
    <x v="1"/>
    <x v="1"/>
    <x v="2"/>
    <x v="3"/>
    <s v="No"/>
    <s v="No"/>
    <s v="Local Workshop led by the facilitators, International Study Visit, International Networking Event in Krakow"/>
    <s v="Not participated"/>
    <n v="10"/>
    <n v="9"/>
    <n v="9"/>
    <n v="8.5"/>
    <s v="Not participated"/>
    <s v="Not participated"/>
    <n v="9"/>
    <s v="Not participated"/>
    <n v="8"/>
    <s v="Not participated"/>
    <n v="9"/>
    <s v="Not participated"/>
    <x v="0"/>
    <x v="1"/>
    <n v="9"/>
    <n v="9"/>
    <n v="9"/>
    <n v="9"/>
    <n v="9"/>
    <n v="9"/>
    <n v="9"/>
    <n v="9"/>
    <n v="9"/>
    <n v="9"/>
    <s v="Understanding and appreciating diversity "/>
    <s v=" "/>
    <s v="A lot"/>
    <x v="1"/>
    <x v="1"/>
    <x v="0"/>
    <s v="cooperation with partners during my projects"/>
    <x v="2"/>
    <m/>
    <x v="1"/>
    <m/>
  </r>
  <r>
    <d v="2019-11-18T09:03:33"/>
    <d v="2019-11-17T00:00:00"/>
    <x v="1"/>
    <x v="0"/>
    <x v="0"/>
    <x v="3"/>
    <s v="No"/>
    <s v="No"/>
    <s v="Local Workshop led by the facilitators"/>
    <s v="Not participated"/>
    <n v="10"/>
    <s v="Not participated"/>
    <n v="9"/>
    <s v=""/>
    <s v="Not participated"/>
    <s v="Not participated"/>
    <s v="Not participated"/>
    <s v="Not participated"/>
    <s v="Not participated"/>
    <s v="Not participated"/>
    <s v="Not participated"/>
    <s v="Not participated"/>
    <x v="0"/>
    <x v="4"/>
    <n v="10"/>
    <n v="8"/>
    <n v="9"/>
    <n v="8"/>
    <n v="8"/>
    <n v="7"/>
    <n v="8"/>
    <n v="1"/>
    <n v="5"/>
    <n v="4.5"/>
    <m/>
    <s v="diversity, understanding"/>
    <s v="Quite a lot"/>
    <x v="1"/>
    <x v="0"/>
    <x v="1"/>
    <s v="a"/>
    <x v="0"/>
    <m/>
    <x v="1"/>
    <m/>
  </r>
  <r>
    <d v="2019-11-18T10:45:25"/>
    <d v="2019-11-17T00:00:00"/>
    <x v="1"/>
    <x v="0"/>
    <x v="3"/>
    <x v="3"/>
    <s v="No"/>
    <s v="No"/>
    <s v="Local Workshop led by the facilitators, Social Activities"/>
    <s v="Not participated"/>
    <n v="10"/>
    <s v="Not participated"/>
    <n v="10"/>
    <s v=""/>
    <s v="Not participated"/>
    <s v="Not participated"/>
    <s v="Not participated"/>
    <s v="Not participated"/>
    <s v="Not participated"/>
    <s v="Not participated"/>
    <s v="Not participated"/>
    <s v="Not participated"/>
    <x v="0"/>
    <x v="1"/>
    <n v="10"/>
    <n v="10"/>
    <n v="10"/>
    <n v="10"/>
    <n v="10"/>
    <n v="9.3333333333333339"/>
    <n v="10"/>
    <n v="6"/>
    <n v="8"/>
    <n v="8"/>
    <s v="Tolerance"/>
    <s v="tolerance"/>
    <s v="Quite a lot"/>
    <x v="1"/>
    <x v="0"/>
    <x v="1"/>
    <s v="No"/>
    <x v="2"/>
    <m/>
    <x v="1"/>
    <m/>
  </r>
  <r>
    <d v="2019-11-18T22:26:49"/>
    <d v="1988-02-28T00:00:00"/>
    <x v="1"/>
    <x v="0"/>
    <x v="0"/>
    <x v="3"/>
    <s v="No"/>
    <s v="No"/>
    <s v="Facilitators’ Workshop, Local Workshop led by the facilitators, Social Activities, International Networking Event in Krakow"/>
    <n v="9"/>
    <n v="9"/>
    <n v="9"/>
    <n v="9"/>
    <n v="9"/>
    <n v="9"/>
    <n v="9"/>
    <n v="9"/>
    <n v="9"/>
    <n v="9"/>
    <n v="9"/>
    <n v="9"/>
    <n v="9"/>
    <x v="0"/>
    <x v="1"/>
    <n v="8"/>
    <n v="8"/>
    <n v="8"/>
    <n v="8"/>
    <n v="8"/>
    <n v="8"/>
    <n v="8"/>
    <n v="8"/>
    <n v="8"/>
    <n v="8"/>
    <s v="workshops about LGBT+ in Krakow, then I've learned about what is intersex and that we have around 20 biological sexes (different combination oof chromosomes)"/>
    <s v="different combination, biological sex, oof chromosome, lgbt+, krakow, workshop"/>
    <s v="Quite a lot"/>
    <x v="1"/>
    <x v="0"/>
    <x v="0"/>
    <s v="better contact with municipality and local teachers and "/>
    <x v="1"/>
    <s v="it was great, I hope there will be secind edition!"/>
    <x v="2"/>
    <s v="0.972"/>
  </r>
  <r>
    <d v="2019-11-19T01:10:42"/>
    <d v="2019-11-18T00:00:00"/>
    <x v="1"/>
    <x v="0"/>
    <x v="2"/>
    <x v="3"/>
    <s v="No"/>
    <s v="No"/>
    <s v="Facilitators’ Workshop, Local Workshop led by the facilitators, Social Activities, International Networking Event in Krakow"/>
    <n v="10"/>
    <n v="10"/>
    <n v="10"/>
    <n v="10"/>
    <n v="10"/>
    <s v="Not participated"/>
    <s v="Not participated"/>
    <n v="10"/>
    <s v="Not participated"/>
    <s v="Not participated"/>
    <s v="Not participated"/>
    <n v="10"/>
    <n v="10"/>
    <x v="0"/>
    <x v="0"/>
    <n v="10"/>
    <n v="10"/>
    <n v="10"/>
    <n v="10"/>
    <n v="10"/>
    <n v="10"/>
    <n v="10"/>
    <n v="10"/>
    <n v="10"/>
    <n v="10"/>
    <s v="Wymiana doświadczeń osób z różnych stron świata."/>
    <s v="różnych stron świata, wymiana, osób"/>
    <s v="A lot"/>
    <x v="1"/>
    <x v="1"/>
    <x v="0"/>
    <s v="Konferencja Międzynarodowa dla Nauczycieli Gdańskich Szkół Podstawowych"/>
    <x v="2"/>
    <s v="&quot;O wartości ludzkiego życia  decyduje to, ile daliśmy  z siebie innym i jak wpłynęliśmy na to, aby świat i życie ludzi stało się lepsze.&quot;"/>
    <x v="3"/>
    <s v="0.675"/>
  </r>
  <r>
    <d v="2019-11-19T04:39:59"/>
    <d v="2019-11-18T00:00:00"/>
    <x v="1"/>
    <x v="0"/>
    <x v="0"/>
    <x v="3"/>
    <s v="No"/>
    <s v="No"/>
    <s v="Local Workshop led by the facilitators, Social Activities, International Networking Event in Krakow"/>
    <s v="Not participated"/>
    <s v="Not participated"/>
    <s v="Not participated"/>
    <n v="10"/>
    <n v="10"/>
    <s v="Not participated"/>
    <s v="Not participated"/>
    <n v="10"/>
    <s v="Not participated"/>
    <s v="Not participated"/>
    <s v="Not participated"/>
    <n v="10"/>
    <s v="Not participated"/>
    <x v="0"/>
    <x v="0"/>
    <n v="10"/>
    <n v="10"/>
    <n v="10"/>
    <n v="10"/>
    <n v="10"/>
    <n v="10"/>
    <n v="10"/>
    <m/>
    <n v="10"/>
    <n v="10"/>
    <s v="social action"/>
    <s v=" "/>
    <s v="A lot"/>
    <x v="1"/>
    <x v="1"/>
    <x v="0"/>
    <s v="partnership with ZUSTRICZ"/>
    <x v="2"/>
    <m/>
    <x v="1"/>
    <m/>
  </r>
  <r>
    <d v="2019-11-19T05:49:31"/>
    <d v="2019-11-18T00:00:00"/>
    <x v="1"/>
    <x v="3"/>
    <x v="1"/>
    <x v="3"/>
    <s v="Yes"/>
    <s v="No"/>
    <s v="Facilitators’ Workshop"/>
    <n v="3"/>
    <s v="Not participated"/>
    <s v="Not participated"/>
    <n v="8"/>
    <s v=""/>
    <s v="Not participated"/>
    <s v="Not participated"/>
    <s v="Not participated"/>
    <s v="Not participated"/>
    <s v="Not participated"/>
    <s v="Not participated"/>
    <s v="Not participated"/>
    <s v="Not participated"/>
    <x v="0"/>
    <x v="3"/>
    <n v="3"/>
    <n v="3"/>
    <n v="3"/>
    <n v="2"/>
    <m/>
    <n v="2"/>
    <m/>
    <m/>
    <m/>
    <n v="3"/>
    <m/>
    <s v="social action"/>
    <s v="Not very much"/>
    <x v="0"/>
    <x v="3"/>
    <x v="1"/>
    <s v="—"/>
    <x v="1"/>
    <m/>
    <x v="1"/>
    <m/>
  </r>
  <r>
    <d v="2019-11-19T09:03:00"/>
    <d v="2019-11-18T00:00:00"/>
    <x v="1"/>
    <x v="0"/>
    <x v="4"/>
    <x v="3"/>
    <s v="No"/>
    <s v="No"/>
    <s v="Local Workshop led by the facilitators"/>
    <s v="Not participated"/>
    <n v="10"/>
    <s v="Not participated"/>
    <n v="10"/>
    <s v=""/>
    <s v="Not participated"/>
    <s v="Not participated"/>
    <s v="Not participated"/>
    <s v="Not participated"/>
    <s v="Not participated"/>
    <s v="Not participated"/>
    <n v="10"/>
    <n v="10"/>
    <x v="1"/>
    <x v="3"/>
    <n v="8"/>
    <n v="8"/>
    <n v="8"/>
    <n v="8"/>
    <n v="8"/>
    <n v="8"/>
    <n v="8"/>
    <m/>
    <n v="8"/>
    <n v="8"/>
    <s v="uczenie się nowych umiejętności"/>
    <s v="uczenie się, umiejętności"/>
    <s v="Quite a lot"/>
    <x v="1"/>
    <x v="0"/>
    <x v="0"/>
    <s v="Przekazałam wiele informacji z zajęć do swojej szkoły i Rady dzielnicy"/>
    <x v="2"/>
    <s v="tolerancja"/>
    <x v="3"/>
    <s v="0.746"/>
  </r>
  <r>
    <d v="2019-11-19T20:03:09"/>
    <d v="2019-11-19T00:00:00"/>
    <x v="1"/>
    <x v="0"/>
    <x v="0"/>
    <x v="3"/>
    <s v="Yes"/>
    <s v="Prefer not to specify"/>
    <s v="Social Activities"/>
    <n v="5"/>
    <n v="7"/>
    <n v="8"/>
    <n v="9"/>
    <n v="1"/>
    <n v="1"/>
    <n v="1"/>
    <n v="1"/>
    <n v="1"/>
    <n v="1"/>
    <n v="1"/>
    <n v="1"/>
    <n v="1"/>
    <x v="0"/>
    <x v="0"/>
    <n v="9"/>
    <n v="9"/>
    <n v="9"/>
    <n v="9"/>
    <n v="9"/>
    <n v="9.3333333333333339"/>
    <n v="9"/>
    <n v="10"/>
    <n v="10"/>
    <n v="9.5"/>
    <s v="-"/>
    <m/>
    <s v="Quite a lot"/>
    <x v="1"/>
    <x v="2"/>
    <x v="0"/>
    <s v="-"/>
    <x v="1"/>
    <s v="-"/>
    <x v="3"/>
    <s v="0.778"/>
  </r>
  <r>
    <d v="2019-11-20T00:47:27"/>
    <d v="2019-11-19T00:00:00"/>
    <x v="1"/>
    <x v="0"/>
    <x v="2"/>
    <x v="1"/>
    <s v="No"/>
    <s v="No"/>
    <s v="Local Workshop led by the facilitators, Social Activities"/>
    <s v="Not participated"/>
    <n v="9"/>
    <s v="Not participated"/>
    <n v="8"/>
    <n v="10"/>
    <s v="Not participated"/>
    <s v="Not participated"/>
    <s v="Not participated"/>
    <n v="10"/>
    <s v="Not participated"/>
    <s v="Not participated"/>
    <s v="Not participated"/>
    <s v="Not participated"/>
    <x v="1"/>
    <x v="3"/>
    <n v="10"/>
    <n v="8"/>
    <n v="10"/>
    <n v="6"/>
    <n v="10"/>
    <n v="8.6666666666666661"/>
    <n v="10"/>
    <n v="10"/>
    <n v="10"/>
    <n v="9"/>
    <s v="Being part of a new movement"/>
    <s v=" "/>
    <s v="A lot"/>
    <x v="1"/>
    <x v="4"/>
    <x v="0"/>
    <s v="Started writing for a local magazine about social actions in my quarter"/>
    <x v="3"/>
    <m/>
    <x v="1"/>
    <m/>
  </r>
  <r>
    <d v="2019-11-20T01:03:45"/>
    <d v="2019-11-19T00:00:00"/>
    <x v="1"/>
    <x v="0"/>
    <x v="0"/>
    <x v="3"/>
    <s v="No"/>
    <s v="No"/>
    <s v="Local Workshop led by the facilitators, Social Activities"/>
    <s v="Not participated"/>
    <n v="10"/>
    <n v="10"/>
    <n v="10"/>
    <s v=""/>
    <s v="Not participated"/>
    <s v="Not participated"/>
    <s v="Not participated"/>
    <s v="Not participated"/>
    <s v="Not participated"/>
    <s v="Not participated"/>
    <s v="Not participated"/>
    <s v="Not participated"/>
    <x v="0"/>
    <x v="1"/>
    <n v="6"/>
    <n v="10"/>
    <n v="7"/>
    <n v="8"/>
    <n v="8"/>
    <n v="8.6666666666666661"/>
    <n v="9"/>
    <n v="5"/>
    <n v="9"/>
    <n v="7.5"/>
    <m/>
    <s v=" "/>
    <s v="Quite a lot"/>
    <x v="1"/>
    <x v="0"/>
    <x v="0"/>
    <s v="I met people with whom I implemented new projects. I could look for support"/>
    <x v="1"/>
    <m/>
    <x v="1"/>
    <m/>
  </r>
  <r>
    <d v="2019-11-20T01:17:53"/>
    <d v="2019-11-19T00:00:00"/>
    <x v="1"/>
    <x v="3"/>
    <x v="5"/>
    <x v="1"/>
    <s v="Prefer not to specify"/>
    <s v="No"/>
    <s v="Social Activities, International Study Visit"/>
    <s v="Not participated"/>
    <n v="10"/>
    <s v="Not participated"/>
    <n v="7"/>
    <n v="10"/>
    <s v="Not participated"/>
    <s v="Not participated"/>
    <s v="Not participated"/>
    <n v="10"/>
    <s v="Not participated"/>
    <s v="Not participated"/>
    <n v="8"/>
    <s v="Not participated"/>
    <x v="1"/>
    <x v="2"/>
    <n v="7"/>
    <n v="6"/>
    <n v="7.5"/>
    <n v="8"/>
    <n v="8"/>
    <n v="8.6666666666666661"/>
    <n v="9"/>
    <n v="10"/>
    <n v="9"/>
    <n v="8"/>
    <m/>
    <s v=" "/>
    <s v="Not sure"/>
    <x v="1"/>
    <x v="0"/>
    <x v="0"/>
    <s v="Talk"/>
    <x v="0"/>
    <m/>
    <x v="1"/>
    <m/>
  </r>
  <r>
    <d v="2019-11-20T04:33:05"/>
    <d v="2019-11-19T00:00:00"/>
    <x v="1"/>
    <x v="0"/>
    <x v="1"/>
    <x v="1"/>
    <s v="No"/>
    <s v="No"/>
    <s v="Local Workshop led by the facilitators, Social Activities, International Study Visit"/>
    <s v="Not participated"/>
    <n v="10"/>
    <n v="9"/>
    <n v="9"/>
    <n v="10"/>
    <s v="Not participated"/>
    <s v="Not participated"/>
    <n v="10"/>
    <s v="Not participated"/>
    <s v="Not participated"/>
    <n v="10"/>
    <s v="Not participated"/>
    <s v="Not participated"/>
    <x v="0"/>
    <x v="0"/>
    <n v="9"/>
    <n v="8"/>
    <n v="9.5"/>
    <n v="10"/>
    <n v="10"/>
    <n v="10"/>
    <n v="10"/>
    <n v="10"/>
    <n v="10"/>
    <n v="9"/>
    <m/>
    <s v="new movement, part"/>
    <s v="Quite a lot"/>
    <x v="1"/>
    <x v="0"/>
    <x v="1"/>
    <s v=".."/>
    <x v="1"/>
    <m/>
    <x v="1"/>
    <m/>
  </r>
  <r>
    <d v="2019-11-20T05:25:29"/>
    <d v="2019-11-19T00:00:00"/>
    <x v="1"/>
    <x v="0"/>
    <x v="2"/>
    <x v="1"/>
    <s v="No"/>
    <s v="No"/>
    <s v="Local Workshop led by the facilitators, Social Activities, International Study Visit, International Networking Event in Krakow"/>
    <n v="8"/>
    <n v="9"/>
    <n v="8"/>
    <n v="7"/>
    <n v="7.833333333333333"/>
    <n v="10"/>
    <n v="8"/>
    <n v="9"/>
    <n v="7"/>
    <n v="6"/>
    <n v="7"/>
    <n v="10"/>
    <n v="8"/>
    <x v="0"/>
    <x v="1"/>
    <n v="10"/>
    <n v="10"/>
    <n v="9.5"/>
    <n v="8"/>
    <n v="9"/>
    <n v="9.3333333333333339"/>
    <n v="10"/>
    <n v="10"/>
    <n v="10"/>
    <n v="10"/>
    <s v="I feel brave and encouraged"/>
    <s v=" "/>
    <s v="A lot"/>
    <x v="1"/>
    <x v="2"/>
    <x v="0"/>
    <s v="We got in contact with social offices and open doors "/>
    <x v="0"/>
    <s v="MURAL made me strong and gave me a better view to a lot of things. Thank you so much! "/>
    <x v="2"/>
    <s v="0.994"/>
  </r>
  <r>
    <d v="2019-11-20T07:35:48"/>
    <d v="2019-11-19T00:00:00"/>
    <x v="1"/>
    <x v="0"/>
    <x v="2"/>
    <x v="1"/>
    <s v="No"/>
    <s v="No"/>
    <s v="Facilitators’ Workshop, International Study Visit"/>
    <n v="8"/>
    <s v="Not participated"/>
    <s v="Not participated"/>
    <s v="Not participated"/>
    <n v="7"/>
    <s v="Not participated"/>
    <s v="Not participated"/>
    <s v="Not participated"/>
    <s v="Not participated"/>
    <n v="7"/>
    <s v="Not participated"/>
    <s v="Not participated"/>
    <s v="Not participated"/>
    <x v="1"/>
    <x v="3"/>
    <n v="8"/>
    <n v="8"/>
    <n v="7.5"/>
    <n v="8"/>
    <n v="7"/>
    <n v="8.3333333333333339"/>
    <n v="8"/>
    <n v="6"/>
    <n v="9"/>
    <n v="7"/>
    <m/>
    <m/>
    <s v="Quite a lot"/>
    <x v="1"/>
    <x v="0"/>
    <x v="0"/>
    <s v="Extended network"/>
    <x v="3"/>
    <m/>
    <x v="1"/>
    <m/>
  </r>
  <r>
    <d v="2019-11-20T10:31:24"/>
    <d v="2019-11-19T00:00:00"/>
    <x v="1"/>
    <x v="1"/>
    <x v="0"/>
    <x v="1"/>
    <s v="Prefer not to specify"/>
    <s v="No"/>
    <s v="Local Workshop led by the facilitators, International Study Visit"/>
    <s v="Not participated"/>
    <n v="10"/>
    <n v="10"/>
    <n v="10"/>
    <n v="8"/>
    <s v="Not participated"/>
    <s v="Not participated"/>
    <s v="Not participated"/>
    <s v="Not participated"/>
    <s v="Not participated"/>
    <n v="8"/>
    <s v="Not participated"/>
    <s v="Not participated"/>
    <x v="1"/>
    <x v="3"/>
    <n v="8"/>
    <n v="8"/>
    <n v="7"/>
    <n v="8"/>
    <n v="6"/>
    <n v="8"/>
    <n v="7"/>
    <n v="9"/>
    <n v="9"/>
    <n v="8.5"/>
    <s v="together we can make a real difference "/>
    <s v="real difference"/>
    <s v="Not sure"/>
    <x v="1"/>
    <x v="1"/>
    <x v="1"/>
    <s v="no"/>
    <x v="0"/>
    <m/>
    <x v="1"/>
    <m/>
  </r>
  <r>
    <d v="2019-11-20T20:26:48"/>
    <d v="2019-11-20T00:00:00"/>
    <x v="1"/>
    <x v="0"/>
    <x v="1"/>
    <x v="1"/>
    <s v="No"/>
    <s v="No"/>
    <s v="Local Workshop led by the facilitators, Social Activities, International Study Visit"/>
    <s v="Not participated"/>
    <n v="10"/>
    <n v="8"/>
    <n v="7"/>
    <n v="8.5"/>
    <s v="Not participated"/>
    <s v="Not participated"/>
    <s v="Not participated"/>
    <n v="9"/>
    <s v="Not participated"/>
    <n v="8"/>
    <s v="Not participated"/>
    <s v="Not participated"/>
    <x v="1"/>
    <x v="3"/>
    <n v="9"/>
    <n v="8"/>
    <n v="9"/>
    <n v="8"/>
    <n v="9"/>
    <n v="9"/>
    <n v="9"/>
    <n v="9"/>
    <n v="10"/>
    <n v="8.5"/>
    <s v="If society was like the MURAL participants, the world would be a better place"/>
    <s v="mural participants, better place, society, world"/>
    <s v="Quite a lot"/>
    <x v="1"/>
    <x v="4"/>
    <x v="0"/>
    <s v="I don't understand this question. Is it related to what I've done to develop new contacts? I participated in the MURAL events and also in SwaF events, such as the &quot;Stammtisch&quot;"/>
    <x v="3"/>
    <s v="The degree of tolerance and inclusion within SwaF is already quite high and that's why I think it didn't increase so much. Nevertheless, I still think that MURAL is a great project and should be applied to society as a whole."/>
    <x v="2"/>
    <s v="0.98"/>
  </r>
  <r>
    <d v="2019-11-20T22:56:49"/>
    <d v="2019-11-20T00:00:00"/>
    <x v="1"/>
    <x v="0"/>
    <x v="1"/>
    <x v="1"/>
    <s v="No"/>
    <s v="No"/>
    <s v="Local Workshop led by the facilitators, Social Activities, International Study Visit"/>
    <s v="Not participated"/>
    <n v="10"/>
    <n v="10"/>
    <n v="10"/>
    <n v="7"/>
    <s v="Not participated"/>
    <s v="Not participated"/>
    <s v="Not participated"/>
    <s v="Not participated"/>
    <n v="4"/>
    <n v="10"/>
    <s v="Not participated"/>
    <s v="Not participated"/>
    <x v="1"/>
    <x v="3"/>
    <n v="8"/>
    <n v="10"/>
    <n v="9"/>
    <n v="10"/>
    <n v="10"/>
    <n v="10"/>
    <n v="10"/>
    <n v="10"/>
    <n v="10"/>
    <n v="10"/>
    <s v="See that there are so many people with the same goals and  a lot of energy and if we get together that even more energy comes out! _x000a_"/>
    <s v="lot of energy, many people, goal, energy"/>
    <s v="Quite a lot"/>
    <x v="1"/>
    <x v="1"/>
    <x v="0"/>
    <s v="the first social action in my comunity was about the tolerance against other religions. we talked about it in a circle and exchanged opinions and felelings. in this context I met a lot of new people I haven't known before."/>
    <x v="0"/>
    <m/>
    <x v="1"/>
    <m/>
  </r>
  <r>
    <d v="2019-11-20T23:25:15"/>
    <d v="2019-11-20T00:00:00"/>
    <x v="1"/>
    <x v="0"/>
    <x v="1"/>
    <x v="3"/>
    <s v="No"/>
    <s v="No"/>
    <s v="Local Workshop led by the facilitators, Social Activities, International Study Visit"/>
    <s v="Not participated"/>
    <n v="10"/>
    <n v="10"/>
    <n v="10"/>
    <n v="10"/>
    <n v="10"/>
    <s v="Not participated"/>
    <n v="10"/>
    <s v="Not participated"/>
    <s v="Not participated"/>
    <s v="Not participated"/>
    <s v="Not participated"/>
    <n v="10"/>
    <x v="0"/>
    <x v="0"/>
    <n v="10"/>
    <n v="10"/>
    <n v="9.5"/>
    <n v="9"/>
    <n v="9"/>
    <n v="9.6666666666666661"/>
    <n v="10"/>
    <n v="9"/>
    <n v="10"/>
    <n v="9.5"/>
    <s v="I had a chance to meet a lot of people who think in the same way. I had an opportunity to get   a lot of experience. Now I am very motivated to further acitivties."/>
    <s v="lot of people, lot of experience, chance, way, acitivties, opportunities"/>
    <s v="A lot"/>
    <x v="1"/>
    <x v="0"/>
    <x v="1"/>
    <s v="No"/>
    <x v="1"/>
    <m/>
    <x v="1"/>
    <m/>
  </r>
  <r>
    <d v="2019-11-21T00:32:38"/>
    <d v="2019-11-21T00:00:00"/>
    <x v="1"/>
    <x v="0"/>
    <x v="2"/>
    <x v="3"/>
    <s v="Yes"/>
    <s v="No"/>
    <s v="Facilitators’ Workshop, Local Workshop led by the facilitators, Social Activities, International Study Visit, International Networking Event in Krakow"/>
    <n v="9"/>
    <n v="9"/>
    <n v="9"/>
    <n v="6"/>
    <n v="9"/>
    <n v="9"/>
    <n v="9"/>
    <n v="9"/>
    <n v="9"/>
    <n v="9"/>
    <n v="9"/>
    <n v="9"/>
    <n v="9"/>
    <x v="0"/>
    <x v="4"/>
    <n v="8"/>
    <n v="9"/>
    <n v="8.5"/>
    <n v="9"/>
    <n v="9"/>
    <n v="9"/>
    <n v="9"/>
    <n v="9"/>
    <n v="9"/>
    <n v="9"/>
    <s v="_x000a_multimedia devices"/>
    <s v="multimedia device"/>
    <s v="A lot"/>
    <x v="1"/>
    <x v="1"/>
    <x v="0"/>
    <s v="organized NAWRUZ, I made a movie"/>
    <x v="1"/>
    <s v="thanks a lot"/>
    <x v="2"/>
    <s v="0.678"/>
  </r>
  <r>
    <d v="2019-11-21T00:42:04"/>
    <d v="2019-11-20T00:00:00"/>
    <x v="1"/>
    <x v="0"/>
    <x v="4"/>
    <x v="3"/>
    <s v="No"/>
    <s v="No"/>
    <s v="Facilitators’ Workshop, Local Workshop led by the facilitators, Social Activities, International Study Visit"/>
    <n v="6"/>
    <n v="7"/>
    <n v="8"/>
    <n v="7"/>
    <n v="5.833333333333333"/>
    <n v="5"/>
    <n v="5"/>
    <n v="6"/>
    <n v="5"/>
    <n v="9"/>
    <n v="5"/>
    <n v="5"/>
    <n v="6"/>
    <x v="0"/>
    <x v="4"/>
    <n v="6"/>
    <n v="5"/>
    <n v="5.5"/>
    <n v="6"/>
    <n v="5"/>
    <n v="6.333333333333333"/>
    <n v="7"/>
    <n v="7"/>
    <n v="6"/>
    <n v="6"/>
    <s v="Meetings with interesting people"/>
    <s v="interesting people, meeting"/>
    <s v="A lot"/>
    <x v="1"/>
    <x v="1"/>
    <x v="0"/>
    <s v="Forbearance for others"/>
    <x v="2"/>
    <s v="Be open to people of other nationalities"/>
    <x v="2"/>
    <s v="0.401"/>
  </r>
  <r>
    <d v="2019-11-23T22:34:57"/>
    <d v="1992-08-28T00:00:00"/>
    <x v="1"/>
    <x v="0"/>
    <x v="1"/>
    <x v="3"/>
    <s v="No"/>
    <s v="No"/>
    <s v="Local Workshop led by the facilitators, Social Activities"/>
    <n v="10"/>
    <n v="10"/>
    <n v="7"/>
    <n v="7"/>
    <s v=""/>
    <s v="Not participated"/>
    <s v="Not participated"/>
    <s v="Not participated"/>
    <s v="Not participated"/>
    <s v="Not participated"/>
    <s v="Not participated"/>
    <s v="Not participated"/>
    <s v="Not participated"/>
    <x v="0"/>
    <x v="1"/>
    <n v="10"/>
    <n v="10"/>
    <n v="7.5"/>
    <n v="7"/>
    <n v="5"/>
    <n v="7"/>
    <n v="7"/>
    <n v="1"/>
    <n v="7"/>
    <n v="5.5"/>
    <s v="Understanding"/>
    <s v=" "/>
    <s v="Quite a lot"/>
    <x v="1"/>
    <x v="0"/>
    <x v="0"/>
    <s v="Training for teachers to feel like a child who comes to school as a foreigner."/>
    <x v="0"/>
    <s v="Thank you for everything."/>
    <x v="2"/>
    <s v="0.927"/>
  </r>
  <r>
    <d v="2019-11-24T00:48:35"/>
    <d v="2019-11-23T00:00:00"/>
    <x v="1"/>
    <x v="3"/>
    <x v="1"/>
    <x v="4"/>
    <s v="No"/>
    <s v="No"/>
    <s v="Local Workshop led by the facilitators, Social Activities, International Study Visit, International Networking Event in Krakow"/>
    <s v="Not participated"/>
    <n v="10"/>
    <n v="10"/>
    <n v="10"/>
    <n v="9.5"/>
    <s v="Not participated"/>
    <n v="10"/>
    <s v="Not participated"/>
    <s v="Not participated"/>
    <n v="9"/>
    <s v="Not participated"/>
    <n v="9"/>
    <s v="Not participated"/>
    <x v="0"/>
    <x v="3"/>
    <n v="10"/>
    <n v="10"/>
    <n v="10"/>
    <n v="10"/>
    <n v="10"/>
    <n v="10"/>
    <n v="10"/>
    <n v="10"/>
    <n v="10"/>
    <n v="10"/>
    <m/>
    <s v=" "/>
    <s v="A lot"/>
    <x v="1"/>
    <x v="1"/>
    <x v="1"/>
    <s v="."/>
    <x v="2"/>
    <m/>
    <x v="1"/>
    <m/>
  </r>
  <r>
    <d v="2019-11-26T08:20:18"/>
    <d v="2019-11-25T00:00:00"/>
    <x v="1"/>
    <x v="0"/>
    <x v="3"/>
    <x v="3"/>
    <s v="No"/>
    <s v="No"/>
    <s v="Local Workshop led by the facilitators, Social Activities"/>
    <s v="Not participated"/>
    <n v="10"/>
    <s v="Not participated"/>
    <n v="9"/>
    <s v=""/>
    <s v="Not participated"/>
    <s v="Not participated"/>
    <s v="Not participated"/>
    <s v="Not participated"/>
    <s v="Not participated"/>
    <s v="Not participated"/>
    <s v="Not participated"/>
    <s v="Not participated"/>
    <x v="0"/>
    <x v="0"/>
    <n v="8"/>
    <n v="10"/>
    <n v="8"/>
    <n v="10"/>
    <n v="8"/>
    <n v="9.6666666666666661"/>
    <n v="9"/>
    <n v="1"/>
    <n v="10"/>
    <n v="5.5"/>
    <m/>
    <s v="understanding"/>
    <s v="A lot"/>
    <x v="1"/>
    <x v="0"/>
    <x v="0"/>
    <s v="A joint social project with one of the organizations known at the MURAL training."/>
    <x v="2"/>
    <m/>
    <x v="1"/>
    <m/>
  </r>
  <r>
    <d v="2019-11-26T22:36:35"/>
    <d v="2019-11-26T00:00:00"/>
    <x v="1"/>
    <x v="1"/>
    <x v="1"/>
    <x v="2"/>
    <s v="No"/>
    <s v="No"/>
    <s v="Local Workshop led by the facilitators, Social Activities, International Study Visit"/>
    <s v="Not participated"/>
    <n v="10"/>
    <n v="10"/>
    <n v="10"/>
    <n v="10"/>
    <n v="10"/>
    <s v="Not participated"/>
    <s v="Not participated"/>
    <n v="10"/>
    <s v="Not participated"/>
    <s v="Not participated"/>
    <s v="Not participated"/>
    <s v="Not participated"/>
    <x v="0"/>
    <x v="1"/>
    <n v="10"/>
    <n v="10"/>
    <n v="10"/>
    <n v="10"/>
    <n v="10"/>
    <n v="10"/>
    <n v="10"/>
    <n v="10"/>
    <n v="10"/>
    <n v="10"/>
    <s v="Sharing is caring"/>
    <s v=" "/>
    <s v="A lot"/>
    <x v="1"/>
    <x v="1"/>
    <x v="0"/>
    <s v="Monthly meetings"/>
    <x v="2"/>
    <m/>
    <x v="1"/>
    <m/>
  </r>
  <r>
    <d v="2019-11-26T23:59:02"/>
    <d v="1994-09-23T00:00:00"/>
    <x v="1"/>
    <x v="0"/>
    <x v="1"/>
    <x v="2"/>
    <s v="No"/>
    <s v="No"/>
    <s v="Local Workshop led by the facilitators, Social Activities"/>
    <s v="Not participated"/>
    <n v="8"/>
    <n v="8"/>
    <n v="8"/>
    <s v=""/>
    <s v="Not participated"/>
    <s v="Not participated"/>
    <s v="Not participated"/>
    <s v="Not participated"/>
    <s v="Not participated"/>
    <s v="Not participated"/>
    <s v="Not participated"/>
    <s v="Not participated"/>
    <x v="0"/>
    <x v="1"/>
    <n v="8"/>
    <n v="9"/>
    <n v="8"/>
    <n v="10"/>
    <n v="8"/>
    <n v="9"/>
    <n v="9"/>
    <n v="1"/>
    <n v="8"/>
    <n v="5"/>
    <m/>
    <s v="sharing"/>
    <s v="Quite a lot"/>
    <x v="1"/>
    <x v="0"/>
    <x v="1"/>
    <s v="-"/>
    <x v="1"/>
    <m/>
    <x v="1"/>
    <m/>
  </r>
  <r>
    <d v="2019-11-27T00:36:21"/>
    <d v="2019-11-26T00:00:00"/>
    <x v="1"/>
    <x v="1"/>
    <x v="1"/>
    <x v="2"/>
    <s v="Yes"/>
    <s v="Prefer not to specify"/>
    <s v="Facilitators’ Workshop"/>
    <n v="9"/>
    <s v="Not participated"/>
    <s v="Not participated"/>
    <s v="Not participated"/>
    <s v=""/>
    <s v="Not participated"/>
    <s v="Not participated"/>
    <s v="Not participated"/>
    <s v="Not participated"/>
    <s v="Not participated"/>
    <s v="Not participated"/>
    <s v="Not participated"/>
    <s v="Not participated"/>
    <x v="0"/>
    <x v="1"/>
    <n v="9"/>
    <n v="10"/>
    <n v="9.5"/>
    <n v="10"/>
    <n v="10"/>
    <n v="10"/>
    <n v="10"/>
    <n v="1"/>
    <n v="10"/>
    <n v="5.5"/>
    <s v="I learn to create a good environment to communication. and most of all, i start believing than small action can make big changes. "/>
    <s v=" "/>
    <s v="A lot"/>
    <x v="0"/>
    <x v="2"/>
    <x v="1"/>
    <s v="Nothing, but I will for certain."/>
    <x v="0"/>
    <s v="Tank you for this expiriens"/>
    <x v="3"/>
    <s v="0.737"/>
  </r>
  <r>
    <d v="2019-11-27T06:35:46"/>
    <d v="2019-11-26T00:00:00"/>
    <x v="0"/>
    <x v="0"/>
    <x v="1"/>
    <x v="1"/>
    <s v="Yes"/>
    <s v="No"/>
    <s v="Facilitators’ Workshop, Local Workshop led by the facilitators, Social Activities, International Study Visit, International Networking Event in Krakow"/>
    <n v="4"/>
    <n v="9"/>
    <n v="10"/>
    <n v="8"/>
    <n v="10"/>
    <s v="Not participated"/>
    <s v="Not participated"/>
    <s v="Not participated"/>
    <s v="Not participated"/>
    <s v="Not participated"/>
    <n v="10"/>
    <s v="Not participated"/>
    <n v="9"/>
    <x v="1"/>
    <x v="3"/>
    <m/>
    <n v="10"/>
    <n v="9"/>
    <m/>
    <n v="9"/>
    <n v="10"/>
    <n v="10"/>
    <n v="10"/>
    <n v="10"/>
    <n v="10"/>
    <m/>
    <s v="good environment, small action, big change, communications"/>
    <s v="A lot"/>
    <x v="1"/>
    <x v="1"/>
    <x v="0"/>
    <s v="X"/>
    <x v="0"/>
    <s v="I am still very confused how the facilitator Training and the Last Event in Krakow weren't sensitive towards discrimination, Personal spaces and reproduction of stereotypes and gender identities. I think in contexts like this and were it is about Respect und Tolerance - there has to be more awareness. There should also be spaces, a Person where people could Go to. Acting against racism means to Accept that we all are racist because we grew Up in a racist society - therefore the Chancen of racism Happening in those Events are high. And should therefore be taken Care of."/>
    <x v="3"/>
    <s v="0.505"/>
  </r>
  <r>
    <d v="2019-11-28T00:08:47"/>
    <d v="2019-11-27T00:00:00"/>
    <x v="0"/>
    <x v="1"/>
    <x v="0"/>
    <x v="1"/>
    <s v="No"/>
    <s v="No"/>
    <s v="Facilitators’ Workshop, Local Workshop led by the facilitators, International Study Visit, International Networking Event in Krakow"/>
    <n v="9"/>
    <n v="10"/>
    <s v="Not participated"/>
    <s v="Not participated"/>
    <n v="10"/>
    <s v="Not participated"/>
    <s v="Not participated"/>
    <s v="Not participated"/>
    <s v="Not participated"/>
    <s v="Not participated"/>
    <n v="10"/>
    <n v="9"/>
    <n v="9"/>
    <x v="0"/>
    <x v="0"/>
    <n v="8"/>
    <n v="9"/>
    <n v="8"/>
    <n v="9"/>
    <n v="8"/>
    <n v="8.6666666666666661"/>
    <n v="8"/>
    <n v="9"/>
    <n v="9"/>
    <n v="9"/>
    <s v="My abilities in leading a group and support kn learning processes"/>
    <s v="learning process, group, ability, support"/>
    <s v="A lot"/>
    <x v="0"/>
    <x v="1"/>
    <x v="0"/>
    <s v="Contact with coordination of social housing in Mülheim"/>
    <x v="1"/>
    <m/>
    <x v="1"/>
    <m/>
  </r>
  <r>
    <d v="2019-11-28T03:18:35"/>
    <d v="2019-11-27T00:00:00"/>
    <x v="1"/>
    <x v="0"/>
    <x v="1"/>
    <x v="2"/>
    <s v="No"/>
    <s v="No"/>
    <s v="Social Activities"/>
    <n v="6"/>
    <n v="8"/>
    <n v="8"/>
    <n v="8"/>
    <n v="7"/>
    <n v="7"/>
    <n v="7"/>
    <n v="7"/>
    <n v="7"/>
    <n v="7"/>
    <n v="7"/>
    <n v="7"/>
    <n v="7"/>
    <x v="0"/>
    <x v="1"/>
    <n v="7"/>
    <n v="9"/>
    <n v="8"/>
    <n v="9"/>
    <n v="9"/>
    <n v="9"/>
    <n v="9"/>
    <n v="8"/>
    <n v="9"/>
    <n v="8.5"/>
    <s v="Getting to know the Active Citizenship toolkit"/>
    <s v="active citizenship toolkit"/>
    <s v="Quite a lot"/>
    <x v="0"/>
    <x v="2"/>
    <x v="0"/>
    <s v="not implemented any activity yet but exchanged ideas"/>
    <x v="1"/>
    <m/>
    <x v="1"/>
    <m/>
  </r>
  <r>
    <d v="2019-11-28T21:17:32"/>
    <d v="2019-11-28T00:00:00"/>
    <x v="1"/>
    <x v="0"/>
    <x v="1"/>
    <x v="4"/>
    <s v="No"/>
    <s v="No"/>
    <s v="Local Workshop led by the facilitators, International Study Visit, International Networking Event in Krakow"/>
    <s v="Not participated"/>
    <n v="2"/>
    <s v="Not participated"/>
    <n v="5"/>
    <n v="9"/>
    <s v="Not participated"/>
    <s v="Not participated"/>
    <s v="Not participated"/>
    <n v="9"/>
    <s v="Not participated"/>
    <s v="Not participated"/>
    <n v="8"/>
    <s v="Not participated"/>
    <x v="0"/>
    <x v="4"/>
    <n v="8"/>
    <n v="4"/>
    <n v="7.5"/>
    <n v="7"/>
    <n v="7"/>
    <n v="7.333333333333333"/>
    <n v="9"/>
    <n v="8"/>
    <n v="6"/>
    <n v="6"/>
    <m/>
    <m/>
    <s v="Not sure"/>
    <x v="1"/>
    <x v="2"/>
    <x v="0"/>
    <s v="I have met people who are working at institutions that promote peace and race against discrimination. I also participated at events that these institutions organised at my home country."/>
    <x v="3"/>
    <m/>
    <x v="1"/>
    <m/>
  </r>
  <r>
    <d v="2019-11-28T22:14:58"/>
    <d v="2019-11-28T00:00:00"/>
    <x v="1"/>
    <x v="0"/>
    <x v="1"/>
    <x v="4"/>
    <s v="No"/>
    <s v="No"/>
    <s v="Local Workshop led by the facilitators, Social Activities, International Study Visit, International Networking Event in Krakow"/>
    <n v="7"/>
    <n v="6"/>
    <n v="7"/>
    <n v="6"/>
    <n v="2.3333333333333335"/>
    <n v="1"/>
    <n v="1"/>
    <n v="1"/>
    <n v="9"/>
    <n v="1"/>
    <n v="1"/>
    <n v="9"/>
    <n v="1"/>
    <x v="0"/>
    <x v="1"/>
    <n v="9"/>
    <n v="8"/>
    <n v="8"/>
    <n v="8"/>
    <n v="7"/>
    <n v="9"/>
    <n v="10"/>
    <n v="8"/>
    <n v="9"/>
    <n v="8"/>
    <s v="Not only accepting, but also loving differences and diversity"/>
    <s v="difference, diversity"/>
    <s v="Quite a lot"/>
    <x v="1"/>
    <x v="0"/>
    <x v="0"/>
    <s v="A workshop in the university about stereotypes, with a combination of theory and exercises."/>
    <x v="0"/>
    <s v="I feel that I am not alone."/>
    <x v="3"/>
    <s v="0.411"/>
  </r>
  <r>
    <d v="2019-11-29T05:11:05"/>
    <d v="2019-11-28T00:00:00"/>
    <x v="2"/>
    <x v="0"/>
    <x v="1"/>
    <x v="4"/>
    <s v="No"/>
    <s v="No"/>
    <s v="Facilitators’ Workshop, Local Workshop led by the facilitators, International Study Visit, International Networking Event in Krakow"/>
    <n v="9"/>
    <n v="9"/>
    <n v="9"/>
    <n v="8"/>
    <n v="10"/>
    <s v="Not participated"/>
    <n v="10"/>
    <s v="Not participated"/>
    <s v="Not participated"/>
    <s v="Not participated"/>
    <s v="Not participated"/>
    <n v="9"/>
    <s v="Not participated"/>
    <x v="0"/>
    <x v="1"/>
    <n v="10"/>
    <n v="10"/>
    <n v="9.5"/>
    <n v="9"/>
    <n v="9"/>
    <n v="9.6666666666666661"/>
    <n v="10"/>
    <n v="10"/>
    <n v="10"/>
    <n v="10"/>
    <s v="Safe and brave space for expression"/>
    <s v="brave space, expression"/>
    <s v="A lot"/>
    <x v="1"/>
    <x v="1"/>
    <x v="0"/>
    <s v="partnership with Jewish and Muslim Community and Municipality of Athens"/>
    <x v="2"/>
    <m/>
    <x v="1"/>
    <m/>
  </r>
  <r>
    <d v="2019-11-29T06:17:31"/>
    <d v="2019-11-28T00:00:00"/>
    <x v="1"/>
    <x v="0"/>
    <x v="1"/>
    <x v="4"/>
    <s v="No"/>
    <s v="No"/>
    <s v="Local Workshop led by the facilitators, Social Activities, International Study Visit"/>
    <n v="3"/>
    <n v="3"/>
    <n v="3"/>
    <n v="3"/>
    <n v="3.1666666666666665"/>
    <n v="3"/>
    <n v="2"/>
    <n v="3"/>
    <n v="3"/>
    <n v="4"/>
    <n v="4"/>
    <n v="4"/>
    <n v="4"/>
    <x v="1"/>
    <x v="5"/>
    <n v="3"/>
    <n v="3"/>
    <n v="3"/>
    <n v="2"/>
    <n v="3"/>
    <n v="2.3333333333333335"/>
    <n v="3"/>
    <n v="3"/>
    <n v="2"/>
    <n v="3"/>
    <m/>
    <m/>
    <s v="Not sure"/>
    <x v="0"/>
    <x v="5"/>
    <x v="0"/>
    <s v="Networking"/>
    <x v="0"/>
    <m/>
    <x v="1"/>
    <m/>
  </r>
  <r>
    <d v="2019-11-30T05:36:22"/>
    <d v="2019-11-29T00:00:00"/>
    <x v="1"/>
    <x v="0"/>
    <x v="3"/>
    <x v="3"/>
    <s v="No"/>
    <s v="No"/>
    <s v="Local Workshop led by the facilitators, Social Activities, International Study Visit, International Networking Event in Krakow"/>
    <s v="Not participated"/>
    <n v="10"/>
    <n v="10"/>
    <n v="10"/>
    <n v="10"/>
    <s v="Not participated"/>
    <s v="Not participated"/>
    <n v="10"/>
    <s v="Not participated"/>
    <s v="Not participated"/>
    <s v="Not participated"/>
    <n v="10"/>
    <n v="10"/>
    <x v="1"/>
    <x v="1"/>
    <n v="10"/>
    <n v="10"/>
    <n v="9.5"/>
    <n v="9"/>
    <n v="9"/>
    <n v="9.6666666666666661"/>
    <n v="10"/>
    <n v="7"/>
    <n v="10"/>
    <n v="8.5"/>
    <s v="international networking "/>
    <s v="international networking"/>
    <s v="A lot"/>
    <x v="1"/>
    <x v="0"/>
    <x v="0"/>
    <s v="meetings, social activities with participants of Mural,"/>
    <x v="1"/>
    <s v="It was very useful and wonderful experience ! Thank. You!"/>
    <x v="2"/>
    <s v="1"/>
  </r>
  <r>
    <d v="2019-11-30T08:32:10"/>
    <d v="2019-11-29T00:00:00"/>
    <x v="1"/>
    <x v="0"/>
    <x v="1"/>
    <x v="2"/>
    <s v="No"/>
    <s v="No"/>
    <s v="Local Workshop led by the facilitators, Social Activities"/>
    <s v="Not participated"/>
    <n v="9"/>
    <n v="9"/>
    <n v="9"/>
    <s v=""/>
    <s v="Not participated"/>
    <s v="Not participated"/>
    <s v="Not participated"/>
    <s v="Not participated"/>
    <s v="Not participated"/>
    <s v="Not participated"/>
    <s v="Not participated"/>
    <s v="Not participated"/>
    <x v="0"/>
    <x v="1"/>
    <n v="9"/>
    <n v="7"/>
    <n v="8"/>
    <n v="7"/>
    <n v="7"/>
    <n v="7.333333333333333"/>
    <n v="8"/>
    <n v="4"/>
    <n v="7"/>
    <n v="5.5"/>
    <s v="Religion tolerance"/>
    <s v="religion tolerance"/>
    <s v="Not very much"/>
    <x v="1"/>
    <x v="0"/>
    <x v="1"/>
    <s v="no"/>
    <x v="0"/>
    <s v="There should be an amount provided for the participants carry out their action. If it is not possible, the participants should be advised during the workshops, that their actions have to be carried out without money, or with some conditions (specified)."/>
    <x v="0"/>
    <s v="0.523"/>
  </r>
  <r>
    <d v="2019-11-30T12:19:03"/>
    <d v="2019-11-29T00:00:00"/>
    <x v="1"/>
    <x v="0"/>
    <x v="0"/>
    <x v="2"/>
    <s v="No"/>
    <s v="No"/>
    <s v="Local Workshop led by the facilitators, International Study Visit"/>
    <n v="7"/>
    <n v="7"/>
    <n v="8"/>
    <n v="8"/>
    <n v="2"/>
    <n v="5"/>
    <n v="1"/>
    <n v="1"/>
    <n v="1"/>
    <n v="3"/>
    <n v="1"/>
    <n v="1"/>
    <n v="1"/>
    <x v="0"/>
    <x v="0"/>
    <n v="7"/>
    <n v="9"/>
    <n v="8"/>
    <n v="8"/>
    <n v="9"/>
    <n v="8.6666666666666661"/>
    <n v="8"/>
    <n v="10"/>
    <n v="10"/>
    <n v="9.5"/>
    <s v="The sharing moments and network."/>
    <s v="sharing moment, network"/>
    <s v="Quite a lot"/>
    <x v="1"/>
    <x v="1"/>
    <x v="0"/>
    <s v="Invited MURAL participants to take part as members at the local action in my community."/>
    <x v="1"/>
    <s v="Evaluation from 1-10 about different activities from MURAL project is mandatory and don't give us the option of do not evaluate, having into consideration that we don't took part in all of them. (I evaluated 1 at the ones that i didn't take part. Please delete it. Thank you for the learning opportunity!)"/>
    <x v="2"/>
    <s v="0.804"/>
  </r>
  <r>
    <d v="2019-12-01T22:14:41"/>
    <d v="2019-11-26T00:00:00"/>
    <x v="1"/>
    <x v="0"/>
    <x v="1"/>
    <x v="3"/>
    <s v="No"/>
    <s v="No"/>
    <s v="Local Workshop led by the facilitators, Social Activities, International Study Visit, International Networking Event in Krakow"/>
    <s v="Not participated"/>
    <n v="10"/>
    <n v="8"/>
    <n v="10"/>
    <n v="10"/>
    <s v="Not participated"/>
    <s v="Not participated"/>
    <s v="Not participated"/>
    <s v="Not participated"/>
    <s v="Not participated"/>
    <n v="10"/>
    <n v="10"/>
    <n v="10"/>
    <x v="0"/>
    <x v="1"/>
    <n v="9"/>
    <n v="8"/>
    <n v="8.5"/>
    <n v="8"/>
    <n v="8"/>
    <n v="8.3333333333333339"/>
    <n v="7"/>
    <n v="10"/>
    <n v="10"/>
    <n v="9"/>
    <s v="To listen carefully other people. "/>
    <s v="people"/>
    <s v="Quite a lot"/>
    <x v="1"/>
    <x v="1"/>
    <x v="0"/>
    <s v="Yes I did! Though the MURAL project and ISV where I went with other people from Poland that I didn't have chance to meet during local workshop I've attended, I made a new connections that I've used during my social actions. I've invited there two ladies from local NGO for multicultural picnic which I've organized with my collague."/>
    <x v="2"/>
    <s v="I'm really amazed by the organization and design of whole MURAL project. I think it was one of the gretes and powerful experience that I had chance to experience. Everything was so useful and the opportunity of meeting other people from different countries who have the same goals was extraordinary and priceless opportunity. "/>
    <x v="2"/>
    <s v="0.998"/>
  </r>
  <r>
    <d v="2019-12-03T03:36:27"/>
    <d v="2019-12-02T00:00:00"/>
    <x v="1"/>
    <x v="0"/>
    <x v="1"/>
    <x v="4"/>
    <s v="No"/>
    <s v="No"/>
    <s v="Facilitators’ Workshop, Local Workshop led by the facilitators"/>
    <n v="10"/>
    <n v="10"/>
    <s v="Not participated"/>
    <s v="Not participated"/>
    <s v=""/>
    <s v="Not participated"/>
    <s v="Not participated"/>
    <s v="Not participated"/>
    <s v="Not participated"/>
    <s v="Not participated"/>
    <s v="Not participated"/>
    <s v="Not participated"/>
    <s v="Not participated"/>
    <x v="0"/>
    <x v="0"/>
    <n v="10"/>
    <n v="10"/>
    <n v="10"/>
    <n v="9"/>
    <n v="10"/>
    <n v="9.3333333333333339"/>
    <n v="9"/>
    <m/>
    <n v="10"/>
    <n v="10"/>
    <s v="The exchanging of views and learning to communicate with more confidence."/>
    <s v="confidence, view"/>
    <s v="Quite a lot"/>
    <x v="1"/>
    <x v="1"/>
    <x v="0"/>
    <s v="Support and visit kids refugess, by collecting toys and school equipment for a local kindengarden"/>
    <x v="1"/>
    <m/>
    <x v="1"/>
    <m/>
  </r>
  <r>
    <d v="2019-12-03T21:41:58"/>
    <d v="2019-12-03T00:00:00"/>
    <x v="1"/>
    <x v="1"/>
    <x v="1"/>
    <x v="4"/>
    <s v="No"/>
    <s v="No"/>
    <s v="Local Workshop led by the facilitators, Social Activities"/>
    <s v="Not participated"/>
    <n v="2"/>
    <n v="3"/>
    <n v="3"/>
    <s v=""/>
    <s v="Not participated"/>
    <s v="Not participated"/>
    <s v="Not participated"/>
    <s v="Not participated"/>
    <s v="Not participated"/>
    <s v="Not participated"/>
    <s v="Not participated"/>
    <s v="Not participated"/>
    <x v="1"/>
    <x v="5"/>
    <n v="2"/>
    <n v="1"/>
    <n v="2"/>
    <n v="1"/>
    <n v="2"/>
    <n v="1.6666666666666667"/>
    <n v="1"/>
    <m/>
    <n v="3"/>
    <n v="1"/>
    <s v="Facilitators where very bad. It was out of topic. We were playing kindergarten games and we did not do what they have told us"/>
    <s v="kindergarten games, topic, facilitator"/>
    <s v="Not at all"/>
    <x v="0"/>
    <x v="4"/>
    <x v="1"/>
    <s v="no"/>
    <x v="0"/>
    <s v="Very bad workshop ! _x000a_and that's what most of the participants said at that time."/>
    <x v="0"/>
    <s v="0.877"/>
  </r>
  <r>
    <d v="2019-12-03T22:03:49"/>
    <d v="2019-03-12T00:00:00"/>
    <x v="1"/>
    <x v="0"/>
    <x v="1"/>
    <x v="4"/>
    <s v="No"/>
    <s v="No"/>
    <s v="Local Workshop led by the facilitators, Social Activities"/>
    <n v="9"/>
    <n v="10"/>
    <s v="Not participated"/>
    <n v="8"/>
    <n v="10"/>
    <s v="Not participated"/>
    <n v="10"/>
    <s v="Not participated"/>
    <s v="Not participated"/>
    <s v="Not participated"/>
    <s v="Not participated"/>
    <s v="Not participated"/>
    <n v="10"/>
    <x v="0"/>
    <x v="1"/>
    <n v="9"/>
    <n v="8"/>
    <n v="9"/>
    <n v="8"/>
    <n v="9"/>
    <n v="9"/>
    <n v="9"/>
    <n v="10"/>
    <n v="10"/>
    <n v="9"/>
    <m/>
    <s v=" "/>
    <s v="A lot"/>
    <x v="0"/>
    <x v="5"/>
    <x v="0"/>
    <s v="Spoke  with my new friends "/>
    <x v="0"/>
    <m/>
    <x v="1"/>
    <m/>
  </r>
  <r>
    <d v="2019-12-03T22:05:10"/>
    <d v="2019-12-03T00:00:00"/>
    <x v="1"/>
    <x v="1"/>
    <x v="2"/>
    <x v="4"/>
    <s v="No"/>
    <s v="No"/>
    <s v="Local Workshop led by the facilitators"/>
    <n v="2"/>
    <n v="3"/>
    <n v="2"/>
    <n v="2"/>
    <n v="1"/>
    <n v="1"/>
    <n v="1"/>
    <n v="1"/>
    <n v="1"/>
    <n v="1"/>
    <n v="1"/>
    <n v="1"/>
    <n v="1"/>
    <x v="0"/>
    <x v="0"/>
    <n v="10"/>
    <n v="10"/>
    <n v="10"/>
    <n v="10"/>
    <n v="10"/>
    <n v="9.6666666666666661"/>
    <n v="9"/>
    <n v="9"/>
    <n v="10"/>
    <n v="9.5"/>
    <m/>
    <m/>
    <s v="A lot"/>
    <x v="1"/>
    <x v="0"/>
    <x v="0"/>
    <s v="I organized a multi-cultural tournament for Korfball (an exciting team game for both two genders) "/>
    <x v="1"/>
    <s v="Most of us didn't have the opportunity to take part in activities held in other countries although we have expressed our willing to participate in order to accomplish Mural's goals. "/>
    <x v="2"/>
    <s v="0.478"/>
  </r>
  <r>
    <d v="2019-12-03T22:51:11"/>
    <d v="2019-12-03T00:00:00"/>
    <x v="1"/>
    <x v="0"/>
    <x v="1"/>
    <x v="4"/>
    <s v="No"/>
    <s v="No"/>
    <s v="Facilitators’ Workshop, Local Workshop led by the facilitators, Social Activities, International Study Visit"/>
    <n v="10"/>
    <n v="7"/>
    <n v="5"/>
    <n v="6"/>
    <n v="10"/>
    <s v="Not participated"/>
    <s v="Not participated"/>
    <s v="Not participated"/>
    <n v="10"/>
    <s v="Not participated"/>
    <s v="Not participated"/>
    <s v="Not participated"/>
    <s v="Not participated"/>
    <x v="1"/>
    <x v="5"/>
    <n v="10"/>
    <n v="7"/>
    <n v="10"/>
    <n v="5"/>
    <n v="10"/>
    <n v="8.3333333333333339"/>
    <n v="10"/>
    <n v="10"/>
    <n v="10"/>
    <n v="8.5"/>
    <s v="The idea that a minority can actually have an impact in the society"/>
    <s v="impact, society, ideas, minority"/>
    <s v="Quite a lot"/>
    <x v="1"/>
    <x v="0"/>
    <x v="1"/>
    <s v="I didn't in my community, but I feel lucky having met all those people with these incredible stories"/>
    <x v="1"/>
    <m/>
    <x v="1"/>
    <m/>
  </r>
  <r>
    <d v="2019-12-03T23:36:39"/>
    <d v="2019-12-03T00:00:00"/>
    <x v="1"/>
    <x v="0"/>
    <x v="1"/>
    <x v="4"/>
    <s v="No"/>
    <s v="No"/>
    <s v="Local Workshop led by the facilitators, Social Activities"/>
    <n v="1"/>
    <n v="8"/>
    <n v="8"/>
    <n v="6"/>
    <n v="1"/>
    <n v="1"/>
    <n v="1"/>
    <n v="1"/>
    <n v="1"/>
    <n v="1"/>
    <n v="1"/>
    <n v="1"/>
    <n v="1"/>
    <x v="0"/>
    <x v="1"/>
    <n v="9"/>
    <n v="8"/>
    <n v="9"/>
    <n v="7"/>
    <n v="9"/>
    <n v="8"/>
    <n v="8"/>
    <n v="1"/>
    <n v="9"/>
    <n v="4.5"/>
    <s v="How to build a community and respect others"/>
    <s v="respect others, community"/>
    <s v="Quite a lot"/>
    <x v="0"/>
    <x v="0"/>
    <x v="0"/>
    <s v="I din't have the time to organize my action in my community "/>
    <x v="1"/>
    <m/>
    <x v="1"/>
    <m/>
  </r>
  <r>
    <d v="2019-12-04T00:42:51"/>
    <d v="2019-12-03T00:00:00"/>
    <x v="0"/>
    <x v="0"/>
    <x v="3"/>
    <x v="4"/>
    <s v="No"/>
    <s v="No"/>
    <s v="Facilitators’ Workshop, Local Workshop led by the facilitators, Social Activities"/>
    <n v="10"/>
    <n v="10"/>
    <n v="10"/>
    <s v="Not participated"/>
    <s v=""/>
    <s v="Not participated"/>
    <s v="Not participated"/>
    <s v="Not participated"/>
    <s v="Not participated"/>
    <s v="Not participated"/>
    <s v="Not participated"/>
    <s v="Not participated"/>
    <s v="Not participated"/>
    <x v="0"/>
    <x v="3"/>
    <n v="10"/>
    <n v="10"/>
    <n v="10"/>
    <n v="10"/>
    <n v="10"/>
    <n v="10"/>
    <n v="10"/>
    <n v="10"/>
    <n v="10"/>
    <n v="10"/>
    <s v="We are sooo...very different that the only way to go forward is working on what we have in common."/>
    <s v="way"/>
    <s v="A lot"/>
    <x v="0"/>
    <x v="5"/>
    <x v="0"/>
    <s v="Met local politicians and fostered relations with ngos."/>
    <x v="1"/>
    <m/>
    <x v="1"/>
    <m/>
  </r>
  <r>
    <d v="2019-12-04T01:17:02"/>
    <d v="2019-03-12T00:00:00"/>
    <x v="0"/>
    <x v="0"/>
    <x v="1"/>
    <x v="0"/>
    <s v="No"/>
    <s v="Prefer not to specify"/>
    <s v="Facilitators’ Workshop, Local Workshop led by the facilitators, International Study Visit, International Networking Event in Krakow"/>
    <n v="9"/>
    <n v="8"/>
    <n v="8"/>
    <n v="8"/>
    <n v="2.1666666666666665"/>
    <n v="1"/>
    <n v="1"/>
    <n v="1"/>
    <n v="8"/>
    <n v="1"/>
    <n v="1"/>
    <n v="6"/>
    <n v="1"/>
    <x v="0"/>
    <x v="1"/>
    <n v="8"/>
    <n v="10"/>
    <n v="9"/>
    <n v="5"/>
    <n v="10"/>
    <n v="8.3333333333333339"/>
    <n v="10"/>
    <n v="8"/>
    <n v="10"/>
    <n v="9"/>
    <s v="The different methodologies to facilitate sessions."/>
    <s v="different methodology, session"/>
    <s v="Not sure"/>
    <x v="1"/>
    <x v="1"/>
    <x v="0"/>
    <s v="I supported a participant in her social action for the Dutch national Student Union. We ran a workshop that is part of the Active Citizens methodology there to facilitate awareness regarding power relations and that impact for student success in Higher Education. "/>
    <x v="2"/>
    <m/>
    <x v="1"/>
    <m/>
  </r>
  <r>
    <d v="2019-12-04T01:40:51"/>
    <d v="2019-03-12T00:00:00"/>
    <x v="1"/>
    <x v="0"/>
    <x v="1"/>
    <x v="0"/>
    <s v="Yes"/>
    <s v="No"/>
    <s v="Local Workshop led by the facilitators, International Study Visit, International Networking Event in Krakow"/>
    <s v="Not participated"/>
    <n v="6"/>
    <n v="9"/>
    <n v="9"/>
    <n v="10"/>
    <s v="Not participated"/>
    <s v="Not participated"/>
    <s v="Not participated"/>
    <n v="10"/>
    <s v="Not participated"/>
    <s v="Not participated"/>
    <n v="9"/>
    <n v="9"/>
    <x v="0"/>
    <x v="0"/>
    <n v="8"/>
    <n v="9"/>
    <n v="8.5"/>
    <n v="9"/>
    <n v="9"/>
    <n v="9.3333333333333339"/>
    <n v="10"/>
    <n v="8"/>
    <n v="9"/>
    <n v="8.5"/>
    <s v="That there are so many great initiatives already! "/>
    <s v="many great initiative"/>
    <s v="A lot"/>
    <x v="1"/>
    <x v="0"/>
    <x v="0"/>
    <s v="I have connected with other intitiatives in other cities "/>
    <x v="2"/>
    <m/>
    <x v="1"/>
    <m/>
  </r>
  <r>
    <d v="2019-12-04T02:11:13"/>
    <d v="2019-12-03T00:00:00"/>
    <x v="0"/>
    <x v="0"/>
    <x v="0"/>
    <x v="0"/>
    <s v="Yes"/>
    <s v="No"/>
    <s v="Facilitators’ Workshop, Local Workshop led by the facilitators, International Networking Event in Krakow"/>
    <n v="9"/>
    <n v="9"/>
    <n v="8"/>
    <s v="Not participated"/>
    <s v=""/>
    <s v="Not participated"/>
    <s v="Not participated"/>
    <s v="Not participated"/>
    <s v="Not participated"/>
    <s v="Not participated"/>
    <s v="Not participated"/>
    <n v="6"/>
    <s v="Not participated"/>
    <x v="0"/>
    <x v="0"/>
    <n v="7"/>
    <n v="10"/>
    <n v="7.5"/>
    <n v="7"/>
    <n v="8"/>
    <n v="7"/>
    <n v="7"/>
    <n v="6"/>
    <n v="7"/>
    <n v="8"/>
    <s v="The activities in the Active Citizens toolkit and learning from other facilitators"/>
    <s v="active citizens toolkit, activities, facilitator"/>
    <s v="A lot"/>
    <x v="0"/>
    <x v="5"/>
    <x v="0"/>
    <s v="Through the local workshops we have identified a lot of people we have now added to our database of facilitators and experts in their field"/>
    <x v="1"/>
    <s v="Inclusion means different things in different contexts, always take into account the demographic composition of your community and work from there."/>
    <x v="3"/>
    <s v="0.566"/>
  </r>
  <r>
    <d v="2019-12-04T07:48:46"/>
    <d v="2019-12-03T00:00:00"/>
    <x v="1"/>
    <x v="0"/>
    <x v="1"/>
    <x v="4"/>
    <s v="Yes"/>
    <s v="No"/>
    <s v="Local Workshop led by the facilitators, Social Activities, International Study Visit"/>
    <n v="7"/>
    <n v="7"/>
    <n v="7"/>
    <n v="5"/>
    <n v="5"/>
    <n v="5"/>
    <n v="6"/>
    <n v="5"/>
    <n v="5"/>
    <n v="4"/>
    <n v="5"/>
    <n v="5"/>
    <n v="5"/>
    <x v="0"/>
    <x v="1"/>
    <n v="6"/>
    <n v="6"/>
    <n v="6"/>
    <n v="5"/>
    <n v="6"/>
    <n v="6.666666666666667"/>
    <n v="7"/>
    <n v="7"/>
    <n v="8"/>
    <n v="6.5"/>
    <s v="Meeting new people eager to accomplish the same goals as myself"/>
    <s v="new people, goal"/>
    <s v="Quite a lot"/>
    <x v="0"/>
    <x v="5"/>
    <x v="0"/>
    <s v="The journey was really important in a personal and sentimental level even though I did nkt have the chance/time to do some practical things. The most important thing for me was the creation of new friendships and the bond that was being made between the people I met through all this procedure which hopefully lead to many productine actions in the future."/>
    <x v="0"/>
    <m/>
    <x v="1"/>
    <m/>
  </r>
  <r>
    <d v="2019-12-04T20:34:44"/>
    <d v="2019-04-12T00:00:00"/>
    <x v="1"/>
    <x v="0"/>
    <x v="0"/>
    <x v="4"/>
    <s v="No"/>
    <s v="No"/>
    <s v="Facilitators’ Workshop, Local Workshop led by the facilitators, Social Activities, International Study Visit"/>
    <n v="8"/>
    <n v="8"/>
    <n v="6"/>
    <n v="7"/>
    <n v="5.666666666666667"/>
    <n v="5"/>
    <n v="9"/>
    <n v="5"/>
    <n v="5"/>
    <n v="5"/>
    <n v="5"/>
    <n v="5"/>
    <n v="10"/>
    <x v="0"/>
    <x v="0"/>
    <n v="8"/>
    <n v="7"/>
    <n v="8"/>
    <n v="8"/>
    <n v="8"/>
    <n v="9"/>
    <n v="10"/>
    <n v="10"/>
    <n v="9"/>
    <n v="8.5"/>
    <s v="To my mind, the most important piece of knowledge I aquired in the MURAL Project concerns how (greek) female muslims embrace their obligation/duty/right to wear hijab..."/>
    <s v="piece of knowledge, female muslim, important piece, mural project, duty, rights, mind, hijab, obligation"/>
    <s v="Quite a lot"/>
    <x v="0"/>
    <x v="5"/>
    <x v="0"/>
    <s v="I made attempts to coordinate a workshop during which people of different (non-)religious beliefs would share mostly negative incidents they have experienced due to those beliefs (discrimination). My intention was for the team to investigate alternative ways of handling this kind of incidents in a non-violent manner. Unfortunately the workshop I dreamed of never took place due to zero participation."/>
    <x v="0"/>
    <s v="What I enjoyed the most during the MURAL Project was socialising with all those interesting and passionate participants and facilitators!"/>
    <x v="2"/>
    <s v="0.918"/>
  </r>
  <r>
    <d v="2019-12-05T02:44:46"/>
    <d v="2019-12-04T00:00:00"/>
    <x v="3"/>
    <x v="3"/>
    <x v="1"/>
    <x v="0"/>
    <s v="Yes"/>
    <s v="Prefer not to specify"/>
    <s v="Facilitators’ Workshop, Local Workshop led by the facilitators, Social Activities, International Study Visit, International Networking Event in Krakow"/>
    <n v="9"/>
    <n v="9"/>
    <n v="9"/>
    <n v="8"/>
    <n v="7.5"/>
    <s v="Not participated"/>
    <s v="Not participated"/>
    <s v="Not participated"/>
    <n v="9"/>
    <s v="Not participated"/>
    <n v="6"/>
    <n v="4"/>
    <n v="9"/>
    <x v="0"/>
    <x v="0"/>
    <n v="7"/>
    <n v="9"/>
    <n v="8"/>
    <n v="9"/>
    <n v="9"/>
    <n v="8.6666666666666661"/>
    <n v="7"/>
    <n v="10"/>
    <n v="10"/>
    <n v="9.5"/>
    <s v="I realised that I didn't know a thing about East-Europe. For example, Poland has no colonial background, yet the current political climate caused me to nót take an Uber on my own. This is because I am a person of color, with black curls and tattoos. I also got the back of my head shaved, which can be seen as 'a sign of queerness'._x000a__x000a_Next to this, I discovered numerous ways to encounter racism and discrimination, for I've been exposed to a variety of social actions not only in the Netherlands, but also during the ISV in Cologne and the IPNE in Poland. _x000a__x000a_In conlusion: I've learned that when one is active in this 'field', it's all about navigating through the system, without selling out!"/>
    <s v="sign of queerness, current political climate, person of color, black curl, social action, poland, colonial background, numerous way, uber, europe"/>
    <s v="Quite a lot"/>
    <x v="1"/>
    <x v="2"/>
    <x v="0"/>
    <s v="I now have a bigger, international professional network. There is an actual MURAL-community, you could say."/>
    <x v="1"/>
    <m/>
    <x v="1"/>
    <m/>
  </r>
  <r>
    <d v="2019-12-06T06:22:32"/>
    <d v="2019-12-05T00:00:00"/>
    <x v="1"/>
    <x v="0"/>
    <x v="5"/>
    <x v="4"/>
    <s v="No"/>
    <s v="No"/>
    <s v="Local Workshop led by the facilitators, International Study Visit"/>
    <s v="Not participated"/>
    <n v="10"/>
    <n v="10"/>
    <n v="10"/>
    <n v="9"/>
    <s v="Not participated"/>
    <n v="10"/>
    <n v="8"/>
    <s v="Not participated"/>
    <s v="Not participated"/>
    <s v="Not participated"/>
    <s v="Not participated"/>
    <s v="Not participated"/>
    <x v="0"/>
    <x v="0"/>
    <n v="10"/>
    <n v="10"/>
    <n v="10"/>
    <n v="9"/>
    <n v="10"/>
    <n v="9.6666666666666661"/>
    <n v="10"/>
    <n v="10"/>
    <n v="10"/>
    <n v="10"/>
    <s v="Inspiring by meeting with different ethic minorities and learning their own story"/>
    <s v=" "/>
    <s v="A lot"/>
    <x v="1"/>
    <x v="1"/>
    <x v="0"/>
    <s v="Talking about future cooperational projects"/>
    <x v="2"/>
    <s v="Every participant country has got its own minority groups I never thought about their existence. It was a very interesting experience to take part in Mural. A big thank you to Christina and all."/>
    <x v="2"/>
    <s v="0.998"/>
  </r>
  <r>
    <d v="2019-12-06T13:10:14"/>
    <d v="2019-12-06T00:00:00"/>
    <x v="1"/>
    <x v="0"/>
    <x v="2"/>
    <x v="3"/>
    <s v="No"/>
    <s v="No"/>
    <s v="Facilitators’ Workshop, Local Workshop led by the facilitators, Social Activities, International Networking Event in Krakow"/>
    <s v="Not participated"/>
    <n v="10"/>
    <n v="10"/>
    <n v="10"/>
    <n v="10"/>
    <s v="Not participated"/>
    <s v="Not participated"/>
    <n v="10"/>
    <s v="Not participated"/>
    <s v="Not participated"/>
    <s v="Not participated"/>
    <s v="Not participated"/>
    <n v="10"/>
    <x v="0"/>
    <x v="1"/>
    <n v="10"/>
    <n v="10"/>
    <n v="10"/>
    <n v="10"/>
    <n v="10"/>
    <n v="10"/>
    <n v="10"/>
    <n v="10"/>
    <n v="10"/>
    <n v="10"/>
    <m/>
    <s v=" "/>
    <s v="A lot"/>
    <x v="1"/>
    <x v="1"/>
    <x v="0"/>
    <s v="I met people who could support my activities"/>
    <x v="2"/>
    <m/>
    <x v="1"/>
    <m/>
  </r>
  <r>
    <d v="2019-12-06T21:08:56"/>
    <d v="2019-12-06T00:00:00"/>
    <x v="1"/>
    <x v="1"/>
    <x v="1"/>
    <x v="0"/>
    <s v="Yes"/>
    <s v="No"/>
    <s v="Local Workshop led by the facilitators, Social Activities"/>
    <n v="8"/>
    <n v="8"/>
    <n v="8"/>
    <n v="8"/>
    <n v="2"/>
    <n v="1"/>
    <n v="1"/>
    <n v="1"/>
    <n v="7"/>
    <n v="1"/>
    <n v="1"/>
    <n v="1"/>
    <n v="8"/>
    <x v="0"/>
    <x v="1"/>
    <n v="8"/>
    <n v="9"/>
    <n v="8.5"/>
    <n v="9"/>
    <n v="9"/>
    <n v="8.6666666666666661"/>
    <n v="9"/>
    <n v="8"/>
    <n v="8"/>
    <n v="8.5"/>
    <m/>
    <s v="different ethics minority, story"/>
    <s v="Quite a lot"/>
    <x v="1"/>
    <x v="1"/>
    <x v="0"/>
    <s v="I participated in the social actions of the people in the community. "/>
    <x v="1"/>
    <m/>
    <x v="1"/>
    <m/>
  </r>
  <r>
    <d v="2019-12-09T22:27:12"/>
    <d v="2019-12-09T00:00:00"/>
    <x v="4"/>
    <x v="1"/>
    <x v="0"/>
    <x v="5"/>
    <s v="Prefer not to specify"/>
    <s v="Yes"/>
    <s v="Local Workshop led by the facilitators, Social Activities"/>
    <s v="Not participated"/>
    <n v="9"/>
    <n v="8"/>
    <n v="9"/>
    <s v=""/>
    <s v="Not participated"/>
    <s v="Not participated"/>
    <s v="Not participated"/>
    <s v="Not participated"/>
    <s v="Not participated"/>
    <s v="Not participated"/>
    <s v="Not participated"/>
    <s v="Not participated"/>
    <x v="1"/>
    <x v="5"/>
    <n v="8"/>
    <n v="8"/>
    <n v="8.5"/>
    <m/>
    <n v="9"/>
    <n v="8"/>
    <n v="8"/>
    <m/>
    <n v="8"/>
    <n v="8"/>
    <s v="Dialogue"/>
    <s v="dialogue"/>
    <s v="Quite a lot"/>
    <x v="0"/>
    <x v="5"/>
    <x v="0"/>
    <s v="Working on disseminating part of MURAl in a local authority setting"/>
    <x v="1"/>
    <s v="Closing event has not taken place yet in the UK, "/>
    <x v="3"/>
    <s v="0.729"/>
  </r>
  <r>
    <d v="2019-12-09T22:44:23"/>
    <d v="2019-12-09T00:00:00"/>
    <x v="1"/>
    <x v="0"/>
    <x v="1"/>
    <x v="5"/>
    <s v="Yes"/>
    <s v="No"/>
    <s v="Local Workshop led by the facilitators, Social Activities, International Study Visit"/>
    <s v="Not participated"/>
    <n v="9"/>
    <n v="9"/>
    <n v="8"/>
    <n v="9.5"/>
    <s v="Not participated"/>
    <s v="Not participated"/>
    <s v="Not participated"/>
    <n v="9"/>
    <n v="10"/>
    <s v="Not participated"/>
    <s v="Not participated"/>
    <s v="Not participated"/>
    <x v="0"/>
    <x v="1"/>
    <n v="9"/>
    <n v="10"/>
    <n v="9"/>
    <n v="8"/>
    <n v="9"/>
    <n v="8.3333333333333339"/>
    <n v="8"/>
    <n v="10"/>
    <n v="9"/>
    <n v="10"/>
    <s v="learning about antisemism"/>
    <s v="antisemism"/>
    <s v="Quite a lot"/>
    <x v="1"/>
    <x v="0"/>
    <x v="0"/>
    <s v="take part in new initiatives in the community"/>
    <x v="1"/>
    <s v="not to be judgemental"/>
    <x v="2"/>
    <s v="0.798"/>
  </r>
  <r>
    <d v="2019-12-10T05:05:08"/>
    <d v="2019-12-09T00:00:00"/>
    <x v="1"/>
    <x v="0"/>
    <x v="1"/>
    <x v="5"/>
    <s v="Yes"/>
    <s v="Yes"/>
    <s v="Local Workshop led by the facilitators, Social Activities, International Study Visit"/>
    <s v="Not participated"/>
    <n v="8"/>
    <n v="9"/>
    <n v="9"/>
    <n v="9"/>
    <s v="Not participated"/>
    <s v="Not participated"/>
    <s v="Not participated"/>
    <s v="Not participated"/>
    <n v="9"/>
    <s v="Not participated"/>
    <s v="Not participated"/>
    <s v="Not participated"/>
    <x v="1"/>
    <x v="5"/>
    <n v="8"/>
    <n v="9"/>
    <n v="8"/>
    <n v="9"/>
    <n v="8"/>
    <n v="8"/>
    <n v="8"/>
    <n v="7"/>
    <n v="7"/>
    <n v="8"/>
    <s v="learning"/>
    <m/>
    <s v="Quite a lot"/>
    <x v="0"/>
    <x v="5"/>
    <x v="2"/>
    <s v="lobby parliamentarians on discrimination and religious hatred"/>
    <x v="1"/>
    <s v="an important project at a very critical time in the UK"/>
    <x v="2"/>
    <s v="0.799"/>
  </r>
  <r>
    <d v="2019-12-10T05:10:11"/>
    <d v="2019-12-09T00:00:00"/>
    <x v="1"/>
    <x v="1"/>
    <x v="1"/>
    <x v="5"/>
    <s v="No"/>
    <s v="No"/>
    <s v="Local Workshop led by the facilitators, Social Activities, International Study Visit"/>
    <s v="Not participated"/>
    <n v="8"/>
    <n v="9"/>
    <n v="9"/>
    <n v="8.6666666666666661"/>
    <s v="Not participated"/>
    <n v="8"/>
    <s v="Not participated"/>
    <s v="Not participated"/>
    <n v="8"/>
    <n v="10"/>
    <s v="Not participated"/>
    <s v="Not participated"/>
    <x v="0"/>
    <x v="3"/>
    <n v="8"/>
    <n v="9"/>
    <n v="8"/>
    <n v="8"/>
    <n v="8"/>
    <n v="8.3333333333333339"/>
    <n v="8"/>
    <n v="10"/>
    <n v="9"/>
    <n v="9.5"/>
    <s v="Networking and learning about other communities "/>
    <s v="networking, community"/>
    <s v="Quite a lot"/>
    <x v="1"/>
    <x v="0"/>
    <x v="0"/>
    <s v="Working with other communities to challenge hatred"/>
    <x v="1"/>
    <s v="Look forward to keeping this journey a part of my life"/>
    <x v="2"/>
    <s v="0.969"/>
  </r>
  <r>
    <d v="2019-12-11T02:16:22"/>
    <d v="2019-12-09T00:00:00"/>
    <x v="1"/>
    <x v="0"/>
    <x v="1"/>
    <x v="5"/>
    <s v="Yes"/>
    <s v="Yes"/>
    <s v="Local Workshop led by the facilitators, Social Activities, International Study Visit"/>
    <s v="Not participated"/>
    <n v="8"/>
    <n v="9"/>
    <n v="9"/>
    <n v="9"/>
    <s v="Not participated"/>
    <s v="Not participated"/>
    <s v="Not participated"/>
    <s v="Not participated"/>
    <n v="9"/>
    <s v="Not participated"/>
    <s v="Not participated"/>
    <s v="Not participated"/>
    <x v="1"/>
    <x v="5"/>
    <n v="8"/>
    <n v="9"/>
    <n v="8"/>
    <n v="9"/>
    <n v="8"/>
    <n v="8"/>
    <n v="8"/>
    <n v="7"/>
    <n v="7"/>
    <n v="8"/>
    <s v="learning"/>
    <m/>
    <s v="Quite a lot"/>
    <x v="0"/>
    <x v="5"/>
    <x v="2"/>
    <s v="lobby parliamentarians on discrimination and religious hatred"/>
    <x v="1"/>
    <s v="an important project at a very critical time in the UK"/>
    <x v="2"/>
    <s v="0.799"/>
  </r>
  <r>
    <d v="2019-12-11T02:19:03"/>
    <d v="2019-12-09T00:00:00"/>
    <x v="1"/>
    <x v="1"/>
    <x v="1"/>
    <x v="5"/>
    <s v="Yes"/>
    <s v="No"/>
    <s v="Local Workshop led by the facilitators, Social Activities, International Study Visit"/>
    <s v="Not participated"/>
    <n v="9"/>
    <n v="8"/>
    <n v="9"/>
    <n v="9"/>
    <s v="Not participated"/>
    <s v="Not participated"/>
    <s v="Not participated"/>
    <s v="Not participated"/>
    <n v="9"/>
    <s v="Not participated"/>
    <s v="Not participated"/>
    <s v="Not participated"/>
    <x v="1"/>
    <x v="5"/>
    <n v="9"/>
    <n v="8"/>
    <n v="9"/>
    <n v="9"/>
    <n v="9"/>
    <n v="8.6666666666666661"/>
    <n v="8"/>
    <n v="8"/>
    <n v="9"/>
    <n v="8"/>
    <s v="lobbying and advocacy"/>
    <s v="lobbying, advocacy"/>
    <s v="Quite a lot"/>
    <x v="1"/>
    <x v="0"/>
    <x v="0"/>
    <s v="organising an event with my local MP to raise community concerns around racism"/>
    <x v="1"/>
    <m/>
    <x v="4"/>
    <m/>
  </r>
  <r>
    <d v="2019-12-16T07:36:45"/>
    <d v="2019-12-15T00:00:00"/>
    <x v="1"/>
    <x v="0"/>
    <x v="4"/>
    <x v="4"/>
    <s v="Yes"/>
    <s v="No"/>
    <s v="Local Workshop led by the facilitators, Social Activities"/>
    <s v="Not participated"/>
    <n v="8"/>
    <n v="8"/>
    <s v="Not participated"/>
    <s v=""/>
    <s v="Not participated"/>
    <s v="Not participated"/>
    <s v="Not participated"/>
    <s v="Not participated"/>
    <s v="Not participated"/>
    <s v="Not participated"/>
    <s v="Not participated"/>
    <s v="Not participated"/>
    <x v="1"/>
    <x v="5"/>
    <n v="6"/>
    <n v="6"/>
    <n v="5.5"/>
    <n v="7"/>
    <n v="5"/>
    <n v="7.333333333333333"/>
    <n v="8"/>
    <n v="8"/>
    <n v="7"/>
    <n v="7"/>
    <s v="I now have a more honed sense of commonality within diversity."/>
    <m/>
    <s v="Quite a lot"/>
    <x v="1"/>
    <x v="0"/>
    <x v="0"/>
    <s v="I have volunteered to work with refugees in Mytilene, Lesvos"/>
    <x v="1"/>
    <s v="Our community, some members of which are staunchly 'anti', needs subtle yet constant exposure to the similarities we all have with those who are different than we are."/>
    <x v="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2D3CB43-3B80-4ECE-A7E6-1DD1D1547B61}" name="PivotTable12"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AB162:AD163" firstHeaderRow="0" firstDataRow="1" firstDataCol="0"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3">
    <i>
      <x/>
    </i>
    <i i="1">
      <x v="1"/>
    </i>
    <i i="2">
      <x v="2"/>
    </i>
  </colItems>
  <pageFields count="1">
    <pageField fld="2" item="3" hier="-1"/>
  </pageFields>
  <dataFields count="3">
    <dataField name="Achievement of Objective 1 Overall " fld="26" subtotal="average" baseField="0" baseItem="1"/>
    <dataField name="Understanding and appreciating diversity" fld="24" subtotal="average" baseField="0" baseItem="1"/>
    <dataField name="Communicating and advocacy for inclusion and countering discrimination" fld="28" subtotal="average" baseField="0" baseItem="1"/>
  </dataFields>
  <formats count="1">
    <format dxfId="339">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0" format="4"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027136B-35C1-4CE6-9B1A-297AD904C5DA}" name="PivotTable5"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V118:W124" firstHeaderRow="1" firstDataRow="1" firstDataCol="1"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3"/>
        <item x="4"/>
        <item x="1"/>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6">
    <i>
      <x/>
    </i>
    <i>
      <x v="1"/>
    </i>
    <i>
      <x v="2"/>
    </i>
    <i>
      <x v="3"/>
    </i>
    <i>
      <x v="4"/>
    </i>
    <i t="grand">
      <x/>
    </i>
  </rowItems>
  <colItems count="1">
    <i/>
  </colItems>
  <pageFields count="1">
    <pageField fld="2" hier="-1"/>
  </pageFields>
  <dataFields count="1">
    <dataField name="Count of How useful is a learning journal " fld="23" subtotal="count" baseField="0" baseItem="0"/>
  </dataFields>
  <chartFormats count="9">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3" count="1" selected="0">
            <x v="3"/>
          </reference>
        </references>
      </pivotArea>
    </chartFormat>
    <chartFormat chart="0" format="2">
      <pivotArea type="data" outline="0" fieldPosition="0">
        <references count="2">
          <reference field="4294967294" count="1" selected="0">
            <x v="0"/>
          </reference>
          <reference field="23" count="1" selected="0">
            <x v="4"/>
          </reference>
        </references>
      </pivotArea>
    </chartFormat>
    <chartFormat chart="8" format="6" series="1">
      <pivotArea type="data" outline="0" fieldPosition="0">
        <references count="1">
          <reference field="4294967294" count="1" selected="0">
            <x v="0"/>
          </reference>
        </references>
      </pivotArea>
    </chartFormat>
    <chartFormat chart="8" format="7">
      <pivotArea type="data" outline="0" fieldPosition="0">
        <references count="2">
          <reference field="4294967294" count="1" selected="0">
            <x v="0"/>
          </reference>
          <reference field="23" count="1" selected="0">
            <x v="3"/>
          </reference>
        </references>
      </pivotArea>
    </chartFormat>
    <chartFormat chart="8" format="8">
      <pivotArea type="data" outline="0" fieldPosition="0">
        <references count="2">
          <reference field="4294967294" count="1" selected="0">
            <x v="0"/>
          </reference>
          <reference field="23" count="1" selected="0">
            <x v="4"/>
          </reference>
        </references>
      </pivotArea>
    </chartFormat>
    <chartFormat chart="10" format="6" series="1">
      <pivotArea type="data" outline="0" fieldPosition="0">
        <references count="1">
          <reference field="4294967294" count="1" selected="0">
            <x v="0"/>
          </reference>
        </references>
      </pivotArea>
    </chartFormat>
    <chartFormat chart="10" format="7">
      <pivotArea type="data" outline="0" fieldPosition="0">
        <references count="2">
          <reference field="4294967294" count="1" selected="0">
            <x v="0"/>
          </reference>
          <reference field="23" count="1" selected="0">
            <x v="3"/>
          </reference>
        </references>
      </pivotArea>
    </chartFormat>
    <chartFormat chart="10" format="8">
      <pivotArea type="data" outline="0" fieldPosition="0">
        <references count="2">
          <reference field="4294967294" count="1" selected="0">
            <x v="0"/>
          </reference>
          <reference field="2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FB22C32-7641-485B-8141-672CE7909EC8}" name="PivotTable3" cacheId="15"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16">
  <location ref="I102:M103" firstHeaderRow="0" firstDataRow="1" firstDataCol="0"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5">
    <i>
      <x/>
    </i>
    <i i="1">
      <x v="1"/>
    </i>
    <i i="2">
      <x v="2"/>
    </i>
    <i i="3">
      <x v="3"/>
    </i>
    <i i="4">
      <x v="4"/>
    </i>
  </colItems>
  <pageFields count="1">
    <pageField fld="2" item="3" hier="-1"/>
  </pageFields>
  <dataFields count="5">
    <dataField name="Closing events" fld="21" subtotal="average" baseField="0" baseItem="1"/>
    <dataField name="Study Visits" fld="13" subtotal="average" baseField="0" baseItem="0"/>
    <dataField name="Local Activities" fld="11" subtotal="average" baseField="0" baseItem="1"/>
    <dataField name="Social actions" fld="12" subtotal="average" baseField="0" baseItem="1"/>
    <dataField name="Local Workshops" fld="10" subtotal="average" baseField="0" baseItem="1"/>
  </dataFields>
  <chartFormats count="13">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 chart="2" format="8" series="1">
      <pivotArea type="data" outline="0" fieldPosition="0">
        <references count="1">
          <reference field="4294967294" count="1" selected="0">
            <x v="2"/>
          </reference>
        </references>
      </pivotArea>
    </chartFormat>
    <chartFormat chart="2" format="9" series="1">
      <pivotArea type="data" outline="0" fieldPosition="0">
        <references count="1">
          <reference field="4294967294" count="1" selected="0">
            <x v="3"/>
          </reference>
        </references>
      </pivotArea>
    </chartFormat>
    <chartFormat chart="2" format="10" series="1">
      <pivotArea type="data" outline="0" fieldPosition="0">
        <references count="1">
          <reference field="4294967294" count="1" selected="0">
            <x v="4"/>
          </reference>
        </references>
      </pivotArea>
    </chartFormat>
    <chartFormat chart="15" format="16" series="1">
      <pivotArea type="data" outline="0" fieldPosition="0">
        <references count="1">
          <reference field="4294967294" count="1" selected="0">
            <x v="0"/>
          </reference>
        </references>
      </pivotArea>
    </chartFormat>
    <chartFormat chart="15" format="17">
      <pivotArea type="data" outline="0" fieldPosition="0">
        <references count="1">
          <reference field="4294967294" count="1" selected="0">
            <x v="0"/>
          </reference>
        </references>
      </pivotArea>
    </chartFormat>
    <chartFormat chart="15" format="18" series="1">
      <pivotArea type="data" outline="0" fieldPosition="0">
        <references count="1">
          <reference field="4294967294" count="1" selected="0">
            <x v="1"/>
          </reference>
        </references>
      </pivotArea>
    </chartFormat>
    <chartFormat chart="15" format="19">
      <pivotArea type="data" outline="0" fieldPosition="0">
        <references count="1">
          <reference field="4294967294" count="1" selected="0">
            <x v="1"/>
          </reference>
        </references>
      </pivotArea>
    </chartFormat>
    <chartFormat chart="15" format="20" series="1">
      <pivotArea type="data" outline="0" fieldPosition="0">
        <references count="1">
          <reference field="4294967294" count="1" selected="0">
            <x v="2"/>
          </reference>
        </references>
      </pivotArea>
    </chartFormat>
    <chartFormat chart="15" format="21">
      <pivotArea type="data" outline="0" fieldPosition="0">
        <references count="1">
          <reference field="4294967294" count="1" selected="0">
            <x v="2"/>
          </reference>
        </references>
      </pivotArea>
    </chartFormat>
    <chartFormat chart="15" format="22" series="1">
      <pivotArea type="data" outline="0" fieldPosition="0">
        <references count="1">
          <reference field="4294967294" count="1" selected="0">
            <x v="3"/>
          </reference>
        </references>
      </pivotArea>
    </chartFormat>
    <chartFormat chart="15" format="23"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76021B3-ADED-460D-A4B6-B69C66BE7C32}" name="PivotTable4" cacheId="15" applyNumberFormats="0" applyBorderFormats="0" applyFontFormats="0" applyPatternFormats="0" applyAlignmentFormats="0" applyWidthHeightFormats="1" dataCaption="Values" updatedVersion="6" minRefreshableVersion="3" showDrill="0" showDataTips="0" useAutoFormatting="1" rowGrandTotals="0" colGrandTotals="0" itemPrintTitles="1" createdVersion="6" indent="0" showHeaders="0" outline="1" outlineData="1" multipleFieldFilters="0" chartFormat="14">
  <location ref="I126:N127" firstHeaderRow="0" firstDataRow="1" firstDataCol="0"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6">
    <i>
      <x/>
    </i>
    <i i="1">
      <x v="1"/>
    </i>
    <i i="2">
      <x v="2"/>
    </i>
    <i i="3">
      <x v="3"/>
    </i>
    <i i="4">
      <x v="4"/>
    </i>
    <i i="5">
      <x v="5"/>
    </i>
  </colItems>
  <pageFields count="1">
    <pageField fld="2" item="3" hier="-1"/>
  </pageFields>
  <dataFields count="6">
    <dataField name="Poland" fld="16" subtotal="average" baseField="0" baseItem="1"/>
    <dataField name="Netherlands" fld="17" subtotal="average" baseField="0" baseItem="1"/>
    <dataField name="Portugal" fld="14" subtotal="average" baseField="0" baseItem="4" numFmtId="2"/>
    <dataField name=" Germany" fld="19" subtotal="average" baseField="0" baseItem="1"/>
    <dataField name="Greece" fld="15" subtotal="average" baseField="0" baseItem="4" numFmtId="165"/>
    <dataField name="UK" fld="18" subtotal="average" baseField="0" baseItem="1"/>
  </dataFields>
  <chartFormats count="6">
    <chartFormat chart="13" format="12" series="1">
      <pivotArea type="data" outline="0" fieldPosition="0">
        <references count="1">
          <reference field="4294967294" count="1" selected="0">
            <x v="0"/>
          </reference>
        </references>
      </pivotArea>
    </chartFormat>
    <chartFormat chart="13" format="13" series="1">
      <pivotArea type="data" outline="0" fieldPosition="0">
        <references count="1">
          <reference field="4294967294" count="1" selected="0">
            <x v="1"/>
          </reference>
        </references>
      </pivotArea>
    </chartFormat>
    <chartFormat chart="13" format="14" series="1">
      <pivotArea type="data" outline="0" fieldPosition="0">
        <references count="1">
          <reference field="4294967294" count="1" selected="0">
            <x v="2"/>
          </reference>
        </references>
      </pivotArea>
    </chartFormat>
    <chartFormat chart="13" format="15" series="1">
      <pivotArea type="data" outline="0" fieldPosition="0">
        <references count="1">
          <reference field="4294967294" count="1" selected="0">
            <x v="3"/>
          </reference>
        </references>
      </pivotArea>
    </chartFormat>
    <chartFormat chart="13" format="16" series="1">
      <pivotArea type="data" outline="0" fieldPosition="0">
        <references count="1">
          <reference field="4294967294" count="1" selected="0">
            <x v="4"/>
          </reference>
        </references>
      </pivotArea>
    </chartFormat>
    <chartFormat chart="13" format="17"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A59E4A3-CA48-44C6-AED0-FF38B56C1C15}" name="PivotTable10"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O120:AP125" firstHeaderRow="1" firstDataRow="1" firstDataCol="1"/>
  <pivotFields count="45">
    <pivotField numFmtId="16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3"/>
        <item x="0"/>
        <item x="2"/>
        <item x="1"/>
        <item t="default"/>
      </items>
    </pivotField>
    <pivotField showAll="0"/>
    <pivotField showAll="0"/>
    <pivotField showAll="0"/>
  </pivotFields>
  <rowFields count="1">
    <field x="41"/>
  </rowFields>
  <rowItems count="5">
    <i>
      <x/>
    </i>
    <i>
      <x v="1"/>
    </i>
    <i>
      <x v="2"/>
    </i>
    <i>
      <x v="3"/>
    </i>
    <i t="grand">
      <x/>
    </i>
  </rowItems>
  <colItems count="1">
    <i/>
  </colItems>
  <dataFields count="1">
    <dataField name="Count of Rating of community development" fld="41" subtotal="count" baseField="0" baseItem="0"/>
  </dataFields>
  <chartFormats count="4">
    <chartFormat chart="0" format="21" series="1">
      <pivotArea type="data" outline="0" fieldPosition="0">
        <references count="1">
          <reference field="4294967294" count="1" selected="0">
            <x v="0"/>
          </reference>
        </references>
      </pivotArea>
    </chartFormat>
    <chartFormat chart="0" format="22">
      <pivotArea type="data" outline="0" fieldPosition="0">
        <references count="2">
          <reference field="4294967294" count="1" selected="0">
            <x v="0"/>
          </reference>
          <reference field="41" count="1" selected="0">
            <x v="1"/>
          </reference>
        </references>
      </pivotArea>
    </chartFormat>
    <chartFormat chart="0" format="23">
      <pivotArea type="data" outline="0" fieldPosition="0">
        <references count="2">
          <reference field="4294967294" count="1" selected="0">
            <x v="0"/>
          </reference>
          <reference field="41" count="1" selected="0">
            <x v="3"/>
          </reference>
        </references>
      </pivotArea>
    </chartFormat>
    <chartFormat chart="0" format="24">
      <pivotArea type="data" outline="0" fieldPosition="0">
        <references count="2">
          <reference field="4294967294" count="1" selected="0">
            <x v="0"/>
          </reference>
          <reference field="4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AF82B9F-AC2D-4B66-8E03-879CEEEE52FE}" name="PivotTable2"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AB123:AD124" firstHeaderRow="0" firstDataRow="1" firstDataCol="0"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3">
    <i>
      <x/>
    </i>
    <i i="1">
      <x v="1"/>
    </i>
    <i i="2">
      <x v="2"/>
    </i>
  </colItems>
  <pageFields count="1">
    <pageField fld="2" item="3" hier="-1"/>
  </pageFields>
  <dataFields count="3">
    <dataField name="Objective 1 " fld="26" subtotal="average" baseField="0" baseItem="1"/>
    <dataField name="Objective 2 " fld="29" subtotal="average" baseField="0" baseItem="1"/>
    <dataField name="Objective 3 " fld="33" subtotal="average" baseField="0" baseItem="1"/>
  </dataFields>
  <formats count="3">
    <format dxfId="342">
      <pivotArea type="all" dataOnly="0" outline="0" fieldPosition="0"/>
    </format>
    <format dxfId="341">
      <pivotArea outline="0" collapsedLevelsAreSubtotals="1" fieldPosition="0"/>
    </format>
    <format dxfId="340">
      <pivotArea dataOnly="0" labelOnly="1" outline="0" fieldPosition="0">
        <references count="1">
          <reference field="4294967294" count="3">
            <x v="0"/>
            <x v="1"/>
            <x v="2"/>
          </reference>
        </references>
      </pivotArea>
    </format>
  </formats>
  <chartFormats count="3">
    <chartFormat chart="0" format="33" series="1">
      <pivotArea type="data" outline="0" fieldPosition="0">
        <references count="1">
          <reference field="4294967294" count="1" selected="0">
            <x v="0"/>
          </reference>
        </references>
      </pivotArea>
    </chartFormat>
    <chartFormat chart="0" format="34" series="1">
      <pivotArea type="data" outline="0" fieldPosition="0">
        <references count="1">
          <reference field="4294967294" count="1" selected="0">
            <x v="1"/>
          </reference>
        </references>
      </pivotArea>
    </chartFormat>
    <chartFormat chart="0" format="3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4FC2B04-0B1D-4633-8A36-8855EB379630}" name="PivotTable13"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B199:AE200" firstHeaderRow="0" firstDataRow="1" firstDataCol="0"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4">
    <i>
      <x/>
    </i>
    <i i="1">
      <x v="1"/>
    </i>
    <i i="2">
      <x v="2"/>
    </i>
    <i i="3">
      <x v="3"/>
    </i>
  </colItems>
  <pageFields count="1">
    <pageField fld="2" item="3" hier="-1"/>
  </pageFields>
  <dataFields count="4">
    <dataField name="Achievement of Objective 2 Overall " fld="29" subtotal="average" baseField="0" baseItem="1"/>
    <dataField name="Feeling motivated and inspired to do more in the future" fld="32" subtotal="average" baseField="0" baseItem="2"/>
    <dataField name="Feeling empowered and supported" fld="30" subtotal="average" baseField="0" baseItem="2"/>
    <dataField name=" Carrying out social actions" fld="27" subtotal="average" baseField="0" baseItem="2"/>
  </dataFields>
  <formats count="1">
    <format dxfId="343">
      <pivotArea outline="0" collapsedLevelsAreSubtotals="1" fieldPosition="0"/>
    </format>
  </formats>
  <chartFormats count="4">
    <chartFormat chart="0" format="9" series="1">
      <pivotArea type="data" outline="0" fieldPosition="0">
        <references count="1">
          <reference field="4294967294" count="1" selected="0">
            <x v="0"/>
          </reference>
        </references>
      </pivotArea>
    </chartFormat>
    <chartFormat chart="0" format="12" series="1">
      <pivotArea type="data" outline="0" fieldPosition="0">
        <references count="1">
          <reference field="4294967294" count="1" selected="0">
            <x v="3"/>
          </reference>
        </references>
      </pivotArea>
    </chartFormat>
    <chartFormat chart="0" format="13" series="1">
      <pivotArea type="data" outline="0" fieldPosition="0">
        <references count="1">
          <reference field="4294967294" count="1" selected="0">
            <x v="1"/>
          </reference>
        </references>
      </pivotArea>
    </chartFormat>
    <chartFormat chart="0" format="14"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E1A8586-E66C-499F-AF42-DB3C80262A63}" name="PivotTable7"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6">
  <location ref="AM259:AN265" firstHeaderRow="1" firstDataRow="1" firstDataCol="1"/>
  <pivotFields count="45">
    <pivotField numFmtId="16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2"/>
        <item x="3"/>
        <item x="0"/>
        <item x="1"/>
        <item t="default"/>
      </items>
    </pivotField>
    <pivotField showAll="0"/>
    <pivotField showAll="0"/>
    <pivotField showAll="0"/>
    <pivotField showAll="0"/>
    <pivotField showAll="0"/>
    <pivotField showAll="0"/>
    <pivotField showAll="0"/>
    <pivotField showAll="0"/>
  </pivotFields>
  <rowFields count="1">
    <field x="36"/>
  </rowFields>
  <rowItems count="6">
    <i>
      <x/>
    </i>
    <i>
      <x v="1"/>
    </i>
    <i>
      <x v="2"/>
    </i>
    <i>
      <x v="3"/>
    </i>
    <i>
      <x v="4"/>
    </i>
    <i t="grand">
      <x/>
    </i>
  </rowItems>
  <colItems count="1">
    <i/>
  </colItems>
  <dataFields count="1">
    <dataField name="Count of Achieve learning needs  " fld="36" subtotal="count" baseField="0" baseItem="0"/>
  </dataFields>
  <chartFormats count="8">
    <chartFormat chart="2" format="21" series="1">
      <pivotArea type="data" outline="0" fieldPosition="0">
        <references count="1">
          <reference field="4294967294" count="1" selected="0">
            <x v="0"/>
          </reference>
        </references>
      </pivotArea>
    </chartFormat>
    <chartFormat chart="2" format="22">
      <pivotArea type="data" outline="0" fieldPosition="0">
        <references count="2">
          <reference field="4294967294" count="1" selected="0">
            <x v="0"/>
          </reference>
          <reference field="36" count="1" selected="0">
            <x v="1"/>
          </reference>
        </references>
      </pivotArea>
    </chartFormat>
    <chartFormat chart="2" format="23">
      <pivotArea type="data" outline="0" fieldPosition="0">
        <references count="2">
          <reference field="4294967294" count="1" selected="0">
            <x v="0"/>
          </reference>
          <reference field="36" count="1" selected="0">
            <x v="3"/>
          </reference>
        </references>
      </pivotArea>
    </chartFormat>
    <chartFormat chart="2" format="24">
      <pivotArea type="data" outline="0" fieldPosition="0">
        <references count="2">
          <reference field="4294967294" count="1" selected="0">
            <x v="0"/>
          </reference>
          <reference field="36" count="1" selected="0">
            <x v="4"/>
          </reference>
        </references>
      </pivotArea>
    </chartFormat>
    <chartFormat chart="15" format="29" series="1">
      <pivotArea type="data" outline="0" fieldPosition="0">
        <references count="1">
          <reference field="4294967294" count="1" selected="0">
            <x v="0"/>
          </reference>
        </references>
      </pivotArea>
    </chartFormat>
    <chartFormat chart="15" format="30">
      <pivotArea type="data" outline="0" fieldPosition="0">
        <references count="2">
          <reference field="4294967294" count="1" selected="0">
            <x v="0"/>
          </reference>
          <reference field="36" count="1" selected="0">
            <x v="1"/>
          </reference>
        </references>
      </pivotArea>
    </chartFormat>
    <chartFormat chart="15" format="31">
      <pivotArea type="data" outline="0" fieldPosition="0">
        <references count="2">
          <reference field="4294967294" count="1" selected="0">
            <x v="0"/>
          </reference>
          <reference field="36" count="1" selected="0">
            <x v="3"/>
          </reference>
        </references>
      </pivotArea>
    </chartFormat>
    <chartFormat chart="15" format="32">
      <pivotArea type="data" outline="0" fieldPosition="0">
        <references count="2">
          <reference field="4294967294" count="1" selected="0">
            <x v="0"/>
          </reference>
          <reference field="3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E370A26-84E4-4513-A26F-0EB749D9F7F4}" name="PivotTable14"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B234:AD235" firstHeaderRow="0" firstDataRow="1" firstDataCol="0"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3">
    <i>
      <x/>
    </i>
    <i i="1">
      <x v="1"/>
    </i>
    <i i="2">
      <x v="2"/>
    </i>
  </colItems>
  <pageFields count="1">
    <pageField fld="2" item="3" hier="-1"/>
  </pageFields>
  <dataFields count="3">
    <dataField name=" Achievement of Objective 3 Overall" fld="33" subtotal="average" baseField="0" baseItem="2"/>
    <dataField name="Participating actively in international events" fld="31" subtotal="average" baseField="0" baseItem="0"/>
    <dataField name="Learning new skills and tools I can use to promote inclusion or tackle discrimination" fld="25" subtotal="average" baseField="0" baseItem="0"/>
  </dataFields>
  <formats count="1">
    <format dxfId="344">
      <pivotArea outline="0" collapsedLevelsAreSubtotals="1" fieldPosition="0"/>
    </format>
  </formats>
  <chartFormats count="4">
    <chartFormat chart="0" format="21" series="1">
      <pivotArea type="data" outline="0" fieldPosition="0">
        <references count="1">
          <reference field="4294967294" count="1" selected="0">
            <x v="0"/>
          </reference>
        </references>
      </pivotArea>
    </chartFormat>
    <chartFormat chart="0" format="22">
      <pivotArea type="data" outline="0" fieldPosition="0">
        <references count="1">
          <reference field="4294967294" count="1" selected="0">
            <x v="0"/>
          </reference>
        </references>
      </pivotArea>
    </chartFormat>
    <chartFormat chart="0" format="23" series="1">
      <pivotArea type="data" outline="0" fieldPosition="0">
        <references count="1">
          <reference field="4294967294" count="1" selected="0">
            <x v="2"/>
          </reference>
        </references>
      </pivotArea>
    </chartFormat>
    <chartFormat chart="0"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38805CE-308A-4ACD-9BEC-306955024C2F}" name="PivotTable8"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fieldListSortAscending="1">
  <location ref="AK128:AL134" firstHeaderRow="1" firstDataRow="1" firstDataCol="1"/>
  <pivotFields count="45">
    <pivotField numFmtId="16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4"/>
        <item x="2"/>
        <item x="1"/>
        <item x="0"/>
        <item h="1" x="5"/>
        <item t="default"/>
      </items>
    </pivotField>
    <pivotField showAll="0"/>
    <pivotField showAll="0"/>
    <pivotField showAll="0"/>
    <pivotField showAll="0"/>
    <pivotField showAll="0"/>
    <pivotField showAll="0"/>
  </pivotFields>
  <rowFields count="1">
    <field x="38"/>
  </rowFields>
  <rowItems count="6">
    <i>
      <x/>
    </i>
    <i>
      <x v="1"/>
    </i>
    <i>
      <x v="2"/>
    </i>
    <i>
      <x v="3"/>
    </i>
    <i>
      <x v="4"/>
    </i>
    <i t="grand">
      <x/>
    </i>
  </rowItems>
  <colItems count="1">
    <i/>
  </colItems>
  <dataFields count="1">
    <dataField name="Count of Rating Social Actions" fld="38" subtotal="count" baseField="0" baseItem="0"/>
  </dataFields>
  <chartFormats count="8">
    <chartFormat chart="0" format="9" series="1">
      <pivotArea type="data" outline="0" fieldPosition="0">
        <references count="1">
          <reference field="4294967294" count="1" selected="0">
            <x v="0"/>
          </reference>
        </references>
      </pivotArea>
    </chartFormat>
    <chartFormat chart="0" format="10">
      <pivotArea type="data" outline="0" fieldPosition="0">
        <references count="2">
          <reference field="4294967294" count="1" selected="0">
            <x v="0"/>
          </reference>
          <reference field="38" count="1" selected="0">
            <x v="1"/>
          </reference>
        </references>
      </pivotArea>
    </chartFormat>
    <chartFormat chart="0" format="11">
      <pivotArea type="data" outline="0" fieldPosition="0">
        <references count="2">
          <reference field="4294967294" count="1" selected="0">
            <x v="0"/>
          </reference>
          <reference field="38" count="1" selected="0">
            <x v="4"/>
          </reference>
        </references>
      </pivotArea>
    </chartFormat>
    <chartFormat chart="0" format="12">
      <pivotArea type="data" outline="0" fieldPosition="0">
        <references count="2">
          <reference field="4294967294" count="1" selected="0">
            <x v="0"/>
          </reference>
          <reference field="38" count="1" selected="0">
            <x v="3"/>
          </reference>
        </references>
      </pivotArea>
    </chartFormat>
    <chartFormat chart="12" format="17" series="1">
      <pivotArea type="data" outline="0" fieldPosition="0">
        <references count="1">
          <reference field="4294967294" count="1" selected="0">
            <x v="0"/>
          </reference>
        </references>
      </pivotArea>
    </chartFormat>
    <chartFormat chart="12" format="18">
      <pivotArea type="data" outline="0" fieldPosition="0">
        <references count="2">
          <reference field="4294967294" count="1" selected="0">
            <x v="0"/>
          </reference>
          <reference field="38" count="1" selected="0">
            <x v="1"/>
          </reference>
        </references>
      </pivotArea>
    </chartFormat>
    <chartFormat chart="12" format="19">
      <pivotArea type="data" outline="0" fieldPosition="0">
        <references count="2">
          <reference field="4294967294" count="1" selected="0">
            <x v="0"/>
          </reference>
          <reference field="38" count="1" selected="0">
            <x v="3"/>
          </reference>
        </references>
      </pivotArea>
    </chartFormat>
    <chartFormat chart="12" format="20">
      <pivotArea type="data" outline="0" fieldPosition="0">
        <references count="2">
          <reference field="4294967294" count="1" selected="0">
            <x v="0"/>
          </reference>
          <reference field="3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4A97B88-23A2-4C20-B40E-572922A12DAD}" name="PivotTable2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location ref="AS186" firstHeaderRow="0" firstDataRow="0" firstDataCol="0"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2" item="3" hier="-1"/>
  </pageFields>
  <formats count="1">
    <format dxfId="3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3DE40AF-10AE-403D-A2F6-C80B09181393}" name="PivotTable6"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Y119:Z122" firstHeaderRow="1" firstDataRow="1" firstDataCol="1"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2"/>
  </rowFields>
  <rowItems count="3">
    <i>
      <x/>
    </i>
    <i>
      <x v="1"/>
    </i>
    <i t="grand">
      <x/>
    </i>
  </rowItems>
  <colItems count="1">
    <i/>
  </colItems>
  <pageFields count="1">
    <pageField fld="2" hier="-1"/>
  </pageFields>
  <dataFields count="1">
    <dataField name="Count of Completed learning journal" fld="22" subtotal="count" baseField="0" baseItem="0"/>
  </dataFields>
  <chartFormats count="9">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2" count="1" selected="0">
            <x v="0"/>
          </reference>
        </references>
      </pivotArea>
    </chartFormat>
    <chartFormat chart="0" format="2">
      <pivotArea type="data" outline="0" fieldPosition="0">
        <references count="2">
          <reference field="4294967294" count="1" selected="0">
            <x v="0"/>
          </reference>
          <reference field="22" count="1" selected="0">
            <x v="1"/>
          </reference>
        </references>
      </pivotArea>
    </chartFormat>
    <chartFormat chart="8" format="6" series="1">
      <pivotArea type="data" outline="0" fieldPosition="0">
        <references count="1">
          <reference field="4294967294" count="1" selected="0">
            <x v="0"/>
          </reference>
        </references>
      </pivotArea>
    </chartFormat>
    <chartFormat chart="8" format="7">
      <pivotArea type="data" outline="0" fieldPosition="0">
        <references count="2">
          <reference field="4294967294" count="1" selected="0">
            <x v="0"/>
          </reference>
          <reference field="22" count="1" selected="0">
            <x v="0"/>
          </reference>
        </references>
      </pivotArea>
    </chartFormat>
    <chartFormat chart="8" format="8">
      <pivotArea type="data" outline="0" fieldPosition="0">
        <references count="2">
          <reference field="4294967294" count="1" selected="0">
            <x v="0"/>
          </reference>
          <reference field="22" count="1" selected="0">
            <x v="1"/>
          </reference>
        </references>
      </pivotArea>
    </chartFormat>
    <chartFormat chart="10" format="6" series="1">
      <pivotArea type="data" outline="0" fieldPosition="0">
        <references count="1">
          <reference field="4294967294" count="1" selected="0">
            <x v="0"/>
          </reference>
        </references>
      </pivotArea>
    </chartFormat>
    <chartFormat chart="10" format="7">
      <pivotArea type="data" outline="0" fieldPosition="0">
        <references count="2">
          <reference field="4294967294" count="1" selected="0">
            <x v="0"/>
          </reference>
          <reference field="22" count="1" selected="0">
            <x v="0"/>
          </reference>
        </references>
      </pivotArea>
    </chartFormat>
    <chartFormat chart="10" format="8">
      <pivotArea type="data" outline="0" fieldPosition="0">
        <references count="2">
          <reference field="4294967294" count="1" selected="0">
            <x v="0"/>
          </reference>
          <reference field="2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E14EBB8-2FD6-4455-88CE-F18AC042AEA4}" name="PivotTable9"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2">
  <location ref="AK118:AL121" firstHeaderRow="1" firstDataRow="1" firstDataCol="1" rowPageCount="1" colPageCount="1"/>
  <pivotFields count="45">
    <pivotField numFmtId="164" showAll="0"/>
    <pivotField numFmtId="14" showAll="0"/>
    <pivotField axis="axisPage" showAll="0">
      <items count="6">
        <item x="0"/>
        <item x="2"/>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s>
  <rowFields count="1">
    <field x="37"/>
  </rowFields>
  <rowItems count="3">
    <i>
      <x/>
    </i>
    <i>
      <x v="1"/>
    </i>
    <i t="grand">
      <x/>
    </i>
  </rowItems>
  <colItems count="1">
    <i/>
  </colItems>
  <pageFields count="1">
    <pageField fld="2" item="3" hier="-1"/>
  </pageFields>
  <dataFields count="1">
    <dataField name="Count of Part of social actions in your community? " fld="37" subtotal="count" baseField="0" baseItem="0"/>
  </dataFields>
  <chartFormats count="6">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37" count="1" selected="0">
            <x v="0"/>
          </reference>
        </references>
      </pivotArea>
    </chartFormat>
    <chartFormat chart="1" format="11">
      <pivotArea type="data" outline="0" fieldPosition="0">
        <references count="2">
          <reference field="4294967294" count="1" selected="0">
            <x v="0"/>
          </reference>
          <reference field="37" count="1" selected="0">
            <x v="1"/>
          </reference>
        </references>
      </pivotArea>
    </chartFormat>
    <chartFormat chart="11" format="15" series="1">
      <pivotArea type="data" outline="0" fieldPosition="0">
        <references count="1">
          <reference field="4294967294" count="1" selected="0">
            <x v="0"/>
          </reference>
        </references>
      </pivotArea>
    </chartFormat>
    <chartFormat chart="11" format="16">
      <pivotArea type="data" outline="0" fieldPosition="0">
        <references count="2">
          <reference field="4294967294" count="1" selected="0">
            <x v="0"/>
          </reference>
          <reference field="37" count="1" selected="0">
            <x v="0"/>
          </reference>
        </references>
      </pivotArea>
    </chartFormat>
    <chartFormat chart="11" format="17">
      <pivotArea type="data" outline="0" fieldPosition="0">
        <references count="2">
          <reference field="4294967294" count="1" selected="0">
            <x v="0"/>
          </reference>
          <reference field="3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C4FD7AE-566E-4834-BBD6-6BF78B6743EA}" name="PivotTable11"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Q120:AR123" firstHeaderRow="1" firstDataRow="1" firstDataCol="1"/>
  <pivotFields count="45">
    <pivotField numFmtId="16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h="1" x="2"/>
        <item x="1"/>
        <item x="0"/>
        <item t="default"/>
      </items>
    </pivotField>
    <pivotField showAll="0"/>
    <pivotField showAll="0"/>
    <pivotField showAll="0"/>
    <pivotField showAll="0"/>
    <pivotField showAll="0"/>
  </pivotFields>
  <rowFields count="1">
    <field x="39"/>
  </rowFields>
  <rowItems count="3">
    <i>
      <x v="1"/>
    </i>
    <i>
      <x v="2"/>
    </i>
    <i t="grand">
      <x/>
    </i>
  </rowItems>
  <colItems count="1">
    <i/>
  </colItems>
  <dataFields count="1">
    <dataField name="Count of Developed relationships in community?" fld="39" subtotal="count" baseField="0" baseItem="0"/>
  </dataFields>
  <chartFormats count="3">
    <chartFormat chart="0" format="18" series="1">
      <pivotArea type="data" outline="0" fieldPosition="0">
        <references count="1">
          <reference field="4294967294" count="1" selected="0">
            <x v="0"/>
          </reference>
        </references>
      </pivotArea>
    </chartFormat>
    <chartFormat chart="0" format="19">
      <pivotArea type="data" outline="0" fieldPosition="0">
        <references count="2">
          <reference field="4294967294" count="1" selected="0">
            <x v="0"/>
          </reference>
          <reference field="39" count="1" selected="0">
            <x v="1"/>
          </reference>
        </references>
      </pivotArea>
    </chartFormat>
    <chartFormat chart="0" format="20">
      <pivotArea type="data" outline="0" fieldPosition="0">
        <references count="2">
          <reference field="4294967294" count="1" selected="0">
            <x v="0"/>
          </reference>
          <reference field="3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018F315-D5CF-41E8-AAF4-7C1C1299ECC1}" name="PivotTable12"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4:E6" firstHeaderRow="1" firstDataRow="2" firstDataCol="1"/>
  <pivotFields count="45">
    <pivotField numFmtId="16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h="1" x="1"/>
        <item x="0"/>
        <item x="3"/>
        <item x="2"/>
        <item h="1" x="4"/>
        <item t="default"/>
      </items>
    </pivotField>
    <pivotField showAll="0"/>
  </pivotFields>
  <rowItems count="1">
    <i/>
  </rowItems>
  <colFields count="1">
    <field x="43"/>
  </colFields>
  <colItems count="4">
    <i>
      <x v="1"/>
    </i>
    <i>
      <x v="2"/>
    </i>
    <i>
      <x v="3"/>
    </i>
    <i t="grand">
      <x/>
    </i>
  </colItems>
  <dataFields count="1">
    <dataField name="Count of Sentiment analysis" fld="43" subtotal="count" baseField="0" baseItem="0"/>
  </dataFields>
  <chartFormats count="4">
    <chartFormat chart="10" format="9" series="1">
      <pivotArea type="data" outline="0" fieldPosition="0">
        <references count="2">
          <reference field="4294967294" count="1" selected="0">
            <x v="0"/>
          </reference>
          <reference field="43" count="1" selected="0">
            <x v="1"/>
          </reference>
        </references>
      </pivotArea>
    </chartFormat>
    <chartFormat chart="10" format="10">
      <pivotArea type="data" outline="0" fieldPosition="0">
        <references count="2">
          <reference field="4294967294" count="1" selected="0">
            <x v="0"/>
          </reference>
          <reference field="43" count="1" selected="0">
            <x v="1"/>
          </reference>
        </references>
      </pivotArea>
    </chartFormat>
    <chartFormat chart="10" format="11" series="1">
      <pivotArea type="data" outline="0" fieldPosition="0">
        <references count="2">
          <reference field="4294967294" count="1" selected="0">
            <x v="0"/>
          </reference>
          <reference field="43" count="1" selected="0">
            <x v="2"/>
          </reference>
        </references>
      </pivotArea>
    </chartFormat>
    <chartFormat chart="10" format="12" series="1">
      <pivotArea type="data" outline="0" fieldPosition="0">
        <references count="2">
          <reference field="4294967294" count="1" selected="0">
            <x v="0"/>
          </reference>
          <reference field="4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71A08A99-3202-4CC0-B664-8C3E53C3AD53}" name="PivotTable18"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96:E215" firstHeaderRow="1" firstDataRow="2" firstDataCol="1" rowPageCount="1" colPageCount="1"/>
  <pivotFields count="45">
    <pivotField numFmtId="164" showAll="0"/>
    <pivotField numFmtId="14" showAll="0"/>
    <pivotField axis="axisPage" showAll="0">
      <items count="6">
        <item x="0"/>
        <item x="2"/>
        <item x="3"/>
        <item x="1"/>
        <item x="4"/>
        <item t="default"/>
      </items>
    </pivotField>
    <pivotField axis="axisRow" showAll="0">
      <items count="5">
        <item x="0"/>
        <item x="1"/>
        <item x="2"/>
        <item x="3"/>
        <item t="default"/>
      </items>
    </pivotField>
    <pivotField axis="axisRow" showAll="0">
      <items count="7">
        <item x="1"/>
        <item x="0"/>
        <item x="3"/>
        <item x="2"/>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pivotField showAll="0"/>
    <pivotField showAll="0"/>
  </pivotFields>
  <rowFields count="2">
    <field x="3"/>
    <field x="4"/>
  </rowFields>
  <rowItems count="18">
    <i>
      <x/>
    </i>
    <i r="1">
      <x/>
    </i>
    <i r="1">
      <x v="1"/>
    </i>
    <i r="1">
      <x v="2"/>
    </i>
    <i r="1">
      <x v="3"/>
    </i>
    <i r="1">
      <x v="4"/>
    </i>
    <i r="1">
      <x v="5"/>
    </i>
    <i>
      <x v="1"/>
    </i>
    <i r="1">
      <x/>
    </i>
    <i r="1">
      <x v="1"/>
    </i>
    <i r="1">
      <x v="2"/>
    </i>
    <i r="1">
      <x v="3"/>
    </i>
    <i>
      <x v="2"/>
    </i>
    <i r="1">
      <x/>
    </i>
    <i>
      <x v="3"/>
    </i>
    <i r="1">
      <x/>
    </i>
    <i r="1">
      <x v="5"/>
    </i>
    <i t="grand">
      <x/>
    </i>
  </rowItems>
  <colFields count="1">
    <field x="37"/>
  </colFields>
  <colItems count="3">
    <i>
      <x/>
    </i>
    <i>
      <x v="1"/>
    </i>
    <i t="grand">
      <x/>
    </i>
  </colItems>
  <pageFields count="1">
    <pageField fld="2" item="3" hier="-1"/>
  </pageFields>
  <dataFields count="1">
    <dataField name="Count of Part of social actions in your community? " fld="37"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16A1FEBF-3200-4276-9195-037C9E5BC31F}" name="PivotTable13"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69:G87" firstHeaderRow="0" firstDataRow="1" firstDataCol="1" rowPageCount="1" colPageCount="1"/>
  <pivotFields count="45">
    <pivotField numFmtId="164" showAll="0"/>
    <pivotField numFmtId="14" showAll="0"/>
    <pivotField axis="axisPage" showAll="0">
      <items count="6">
        <item x="0"/>
        <item x="2"/>
        <item x="3"/>
        <item x="1"/>
        <item x="4"/>
        <item t="default"/>
      </items>
    </pivotField>
    <pivotField axis="axisRow" showAll="0">
      <items count="5">
        <item x="0"/>
        <item x="1"/>
        <item x="2"/>
        <item x="3"/>
        <item t="default"/>
      </items>
    </pivotField>
    <pivotField axis="axisRow" showAll="0">
      <items count="7">
        <item x="1"/>
        <item x="0"/>
        <item x="3"/>
        <item x="2"/>
        <item x="4"/>
        <item x="5"/>
        <item t="default"/>
      </items>
    </pivotField>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18">
    <i>
      <x/>
    </i>
    <i r="1">
      <x/>
    </i>
    <i r="1">
      <x v="1"/>
    </i>
    <i r="1">
      <x v="2"/>
    </i>
    <i r="1">
      <x v="3"/>
    </i>
    <i r="1">
      <x v="4"/>
    </i>
    <i r="1">
      <x v="5"/>
    </i>
    <i>
      <x v="1"/>
    </i>
    <i r="1">
      <x/>
    </i>
    <i r="1">
      <x v="1"/>
    </i>
    <i r="1">
      <x v="2"/>
    </i>
    <i r="1">
      <x v="3"/>
    </i>
    <i>
      <x v="2"/>
    </i>
    <i r="1">
      <x/>
    </i>
    <i>
      <x v="3"/>
    </i>
    <i r="1">
      <x/>
    </i>
    <i r="1">
      <x v="5"/>
    </i>
    <i t="grand">
      <x/>
    </i>
  </rowItems>
  <colFields count="1">
    <field x="-2"/>
  </colFields>
  <colItems count="5">
    <i>
      <x/>
    </i>
    <i i="1">
      <x v="1"/>
    </i>
    <i i="2">
      <x v="2"/>
    </i>
    <i i="3">
      <x v="3"/>
    </i>
    <i i="4">
      <x v="4"/>
    </i>
  </colItems>
  <pageFields count="1">
    <pageField fld="2" item="3" hier="-1"/>
  </pageFields>
  <dataFields count="5">
    <dataField name="Average of Local Workshop" fld="10" subtotal="average" baseField="3" baseItem="0" numFmtId="2"/>
    <dataField name="Average of Social action" fld="12" subtotal="average" baseField="3" baseItem="0"/>
    <dataField name="Average of Other local Activities" fld="11" subtotal="average" baseField="3" baseItem="0"/>
    <dataField name="Average of International Study Visit  Overall" fld="13" subtotal="average" baseField="3" baseItem="0"/>
    <dataField name="Average of Closing event" fld="21" subtotal="average" baseField="3" baseItem="0"/>
  </dataFields>
  <formats count="1">
    <format dxfId="29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23D955EA-5AF1-422D-B0C4-F18DFDBAA955}" name="PivotTable17"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74:H193" firstHeaderRow="1" firstDataRow="2" firstDataCol="1" rowPageCount="1" colPageCount="1"/>
  <pivotFields count="45">
    <pivotField numFmtId="164" showAll="0"/>
    <pivotField numFmtId="14" showAll="0"/>
    <pivotField axis="axisPage" showAll="0">
      <items count="6">
        <item x="0"/>
        <item x="2"/>
        <item x="3"/>
        <item x="1"/>
        <item x="4"/>
        <item t="default"/>
      </items>
    </pivotField>
    <pivotField axis="axisRow" showAll="0">
      <items count="5">
        <item x="0"/>
        <item x="1"/>
        <item x="2"/>
        <item x="3"/>
        <item t="default"/>
      </items>
    </pivotField>
    <pivotField axis="axisRow" showAll="0">
      <items count="7">
        <item x="1"/>
        <item x="0"/>
        <item x="3"/>
        <item x="2"/>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4"/>
        <item x="2"/>
        <item x="1"/>
        <item x="0"/>
        <item h="1" x="5"/>
        <item t="default"/>
      </items>
    </pivotField>
    <pivotField showAll="0"/>
    <pivotField showAll="0"/>
    <pivotField showAll="0"/>
    <pivotField showAll="0"/>
    <pivotField showAll="0"/>
    <pivotField showAll="0"/>
  </pivotFields>
  <rowFields count="2">
    <field x="3"/>
    <field x="4"/>
  </rowFields>
  <rowItems count="18">
    <i>
      <x/>
    </i>
    <i r="1">
      <x/>
    </i>
    <i r="1">
      <x v="1"/>
    </i>
    <i r="1">
      <x v="2"/>
    </i>
    <i r="1">
      <x v="3"/>
    </i>
    <i r="1">
      <x v="4"/>
    </i>
    <i r="1">
      <x v="5"/>
    </i>
    <i>
      <x v="1"/>
    </i>
    <i r="1">
      <x/>
    </i>
    <i r="1">
      <x v="1"/>
    </i>
    <i r="1">
      <x v="2"/>
    </i>
    <i r="1">
      <x v="3"/>
    </i>
    <i>
      <x v="2"/>
    </i>
    <i r="1">
      <x/>
    </i>
    <i>
      <x v="3"/>
    </i>
    <i r="1">
      <x/>
    </i>
    <i r="1">
      <x v="5"/>
    </i>
    <i t="grand">
      <x/>
    </i>
  </rowItems>
  <colFields count="1">
    <field x="38"/>
  </colFields>
  <colItems count="6">
    <i>
      <x/>
    </i>
    <i>
      <x v="1"/>
    </i>
    <i>
      <x v="2"/>
    </i>
    <i>
      <x v="3"/>
    </i>
    <i>
      <x v="4"/>
    </i>
    <i t="grand">
      <x/>
    </i>
  </colItems>
  <pageFields count="1">
    <pageField fld="2" item="3" hier="-1"/>
  </pageFields>
  <dataFields count="1">
    <dataField name="Count of Rating Social Actions" fld="38"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28BE0A5C-8D5C-4D47-89D5-B45607A39776}" name="PivotTable21"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8:I62" firstHeaderRow="1" firstDataRow="2" firstDataCol="1" rowPageCount="1" colPageCount="1"/>
  <pivotFields count="45">
    <pivotField numFmtId="164" showAll="0"/>
    <pivotField numFmtId="14" showAll="0"/>
    <pivotField axis="axisPage" showAll="0">
      <items count="6">
        <item x="0"/>
        <item x="2"/>
        <item x="3"/>
        <item x="1"/>
        <item x="4"/>
        <item t="default"/>
      </items>
    </pivotField>
    <pivotField axis="axisRow" showAll="0">
      <items count="5">
        <item x="0"/>
        <item x="1"/>
        <item x="2"/>
        <item x="3"/>
        <item t="default"/>
      </items>
    </pivotField>
    <pivotField axis="axisCol" dataField="1" showAll="0">
      <items count="7">
        <item x="1"/>
        <item x="0"/>
        <item x="3"/>
        <item x="2"/>
        <item x="4"/>
        <item x="5"/>
        <item t="default"/>
      </items>
    </pivotField>
    <pivotField axis="axisRow" showAll="0">
      <items count="7">
        <item x="1"/>
        <item x="4"/>
        <item x="3"/>
        <item x="2"/>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23">
    <i>
      <x/>
    </i>
    <i r="1">
      <x/>
    </i>
    <i r="1">
      <x v="1"/>
    </i>
    <i r="1">
      <x v="3"/>
    </i>
    <i>
      <x v="1"/>
    </i>
    <i r="1">
      <x/>
    </i>
    <i r="1">
      <x v="1"/>
    </i>
    <i r="1">
      <x v="3"/>
    </i>
    <i>
      <x v="2"/>
    </i>
    <i r="1">
      <x/>
    </i>
    <i r="1">
      <x v="1"/>
    </i>
    <i r="1">
      <x v="3"/>
    </i>
    <i>
      <x v="3"/>
    </i>
    <i r="1">
      <x/>
    </i>
    <i r="1">
      <x v="1"/>
    </i>
    <i>
      <x v="4"/>
    </i>
    <i r="1">
      <x/>
    </i>
    <i r="1">
      <x v="1"/>
    </i>
    <i r="1">
      <x v="2"/>
    </i>
    <i>
      <x v="5"/>
    </i>
    <i r="1">
      <x/>
    </i>
    <i r="1">
      <x v="1"/>
    </i>
    <i t="grand">
      <x/>
    </i>
  </rowItems>
  <colFields count="1">
    <field x="4"/>
  </colFields>
  <colItems count="7">
    <i>
      <x/>
    </i>
    <i>
      <x v="1"/>
    </i>
    <i>
      <x v="2"/>
    </i>
    <i>
      <x v="3"/>
    </i>
    <i>
      <x v="4"/>
    </i>
    <i>
      <x v="5"/>
    </i>
    <i t="grand">
      <x/>
    </i>
  </colItems>
  <pageFields count="1">
    <pageField fld="2" item="3" hier="-1"/>
  </pageFields>
  <dataFields count="1">
    <dataField name="Count of age" fld="4"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B291EFC0-3208-4CA2-96FA-32ECEB7174D7}" name="PivotTable14"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92:H110" firstHeaderRow="0" firstDataRow="1" firstDataCol="1"/>
  <pivotFields count="45">
    <pivotField numFmtId="164" showAll="0"/>
    <pivotField numFmtId="14" showAll="0"/>
    <pivotField showAll="0"/>
    <pivotField axis="axisRow" showAll="0">
      <items count="5">
        <item x="0"/>
        <item x="1"/>
        <item x="2"/>
        <item x="3"/>
        <item t="default"/>
      </items>
    </pivotField>
    <pivotField axis="axisRow" showAll="0">
      <items count="7">
        <item x="1"/>
        <item x="0"/>
        <item x="3"/>
        <item x="2"/>
        <item x="4"/>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18">
    <i>
      <x/>
    </i>
    <i r="1">
      <x/>
    </i>
    <i r="1">
      <x v="1"/>
    </i>
    <i r="1">
      <x v="2"/>
    </i>
    <i r="1">
      <x v="3"/>
    </i>
    <i r="1">
      <x v="4"/>
    </i>
    <i r="1">
      <x v="5"/>
    </i>
    <i>
      <x v="1"/>
    </i>
    <i r="1">
      <x/>
    </i>
    <i r="1">
      <x v="1"/>
    </i>
    <i r="1">
      <x v="2"/>
    </i>
    <i r="1">
      <x v="3"/>
    </i>
    <i>
      <x v="2"/>
    </i>
    <i r="1">
      <x/>
    </i>
    <i>
      <x v="3"/>
    </i>
    <i r="1">
      <x/>
    </i>
    <i r="1">
      <x v="5"/>
    </i>
    <i t="grand">
      <x/>
    </i>
  </rowItems>
  <colFields count="1">
    <field x="-2"/>
  </colFields>
  <colItems count="6">
    <i>
      <x/>
    </i>
    <i i="1">
      <x v="1"/>
    </i>
    <i i="2">
      <x v="2"/>
    </i>
    <i i="3">
      <x v="3"/>
    </i>
    <i i="4">
      <x v="4"/>
    </i>
    <i i="5">
      <x v="5"/>
    </i>
  </colItems>
  <dataFields count="6">
    <dataField name="Average of International study visit in Germany" fld="19" subtotal="average" baseField="3" baseItem="0"/>
    <dataField name="Average of International Study Visit in Netherlands" fld="17" subtotal="average" baseField="3" baseItem="0"/>
    <dataField name="Average of International Study Visit in Greece" fld="15" subtotal="average" baseField="3" baseItem="0"/>
    <dataField name="Average of International Study Visit in Poland" fld="16" subtotal="average" baseField="3" baseItem="0"/>
    <dataField name="Average of International study visit in UK" fld="18" subtotal="average" baseField="3" baseItem="0"/>
    <dataField name="Average of International Study Visit in Portugal" fld="14" subtotal="average" baseField="4" baseItem="0"/>
  </dataFields>
  <formats count="2">
    <format dxfId="292">
      <pivotArea outline="0" collapsedLevelsAreSubtotals="1" fieldPosition="0"/>
    </format>
    <format dxfId="291">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B613A0C-712E-46DD-91BD-99A69E295230}" name="PivotTable19"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G33" firstHeaderRow="1" firstDataRow="2" firstDataCol="1" rowPageCount="1" colPageCount="1"/>
  <pivotFields count="45">
    <pivotField numFmtId="164" showAll="0"/>
    <pivotField numFmtId="14" showAll="0"/>
    <pivotField axis="axisPage" showAll="0">
      <items count="6">
        <item x="0"/>
        <item x="2"/>
        <item x="3"/>
        <item x="1"/>
        <item x="4"/>
        <item t="default"/>
      </items>
    </pivotField>
    <pivotField axis="axisCol" dataField="1" showAll="0">
      <items count="5">
        <item x="0"/>
        <item x="1"/>
        <item x="2"/>
        <item x="3"/>
        <item t="default"/>
      </items>
    </pivotField>
    <pivotField axis="axisRow" showAll="0">
      <items count="7">
        <item x="1"/>
        <item x="0"/>
        <item x="3"/>
        <item x="2"/>
        <item x="4"/>
        <item x="5"/>
        <item t="default"/>
      </items>
    </pivotField>
    <pivotField axis="axisRow" showAll="0">
      <items count="7">
        <item x="1"/>
        <item x="4"/>
        <item x="3"/>
        <item x="2"/>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4"/>
  </rowFields>
  <rowItems count="28">
    <i>
      <x/>
    </i>
    <i r="1">
      <x/>
    </i>
    <i r="1">
      <x v="1"/>
    </i>
    <i r="1">
      <x v="2"/>
    </i>
    <i r="1">
      <x v="3"/>
    </i>
    <i r="1">
      <x v="5"/>
    </i>
    <i>
      <x v="1"/>
    </i>
    <i r="1">
      <x/>
    </i>
    <i r="1">
      <x v="1"/>
    </i>
    <i r="1">
      <x v="3"/>
    </i>
    <i r="1">
      <x v="4"/>
    </i>
    <i r="1">
      <x v="5"/>
    </i>
    <i>
      <x v="2"/>
    </i>
    <i r="1">
      <x/>
    </i>
    <i r="1">
      <x v="1"/>
    </i>
    <i r="1">
      <x v="2"/>
    </i>
    <i r="1">
      <x v="3"/>
    </i>
    <i r="1">
      <x v="4"/>
    </i>
    <i>
      <x v="3"/>
    </i>
    <i r="1">
      <x/>
    </i>
    <i r="1">
      <x v="1"/>
    </i>
    <i r="1">
      <x v="2"/>
    </i>
    <i r="1">
      <x v="3"/>
    </i>
    <i>
      <x v="4"/>
    </i>
    <i r="1">
      <x/>
    </i>
    <i>
      <x v="5"/>
    </i>
    <i r="1">
      <x/>
    </i>
    <i t="grand">
      <x/>
    </i>
  </rowItems>
  <colFields count="1">
    <field x="3"/>
  </colFields>
  <colItems count="5">
    <i>
      <x/>
    </i>
    <i>
      <x v="1"/>
    </i>
    <i>
      <x v="2"/>
    </i>
    <i>
      <x v="3"/>
    </i>
    <i t="grand">
      <x/>
    </i>
  </colItems>
  <pageFields count="1">
    <pageField fld="2" item="3" hier="-1"/>
  </pageFields>
  <dataFields count="1">
    <dataField name="Count of gender" fld="3" subtotal="count" showDataAs="percentOfRow" baseField="4"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911B2072-0D3B-4862-9800-61515C2BDA5F}" name="PivotTable15"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22:H141" firstHeaderRow="1" firstDataRow="2" firstDataCol="1" rowPageCount="1" colPageCount="1"/>
  <pivotFields count="45">
    <pivotField numFmtId="164" showAll="0"/>
    <pivotField numFmtId="14" showAll="0"/>
    <pivotField axis="axisPage" showAll="0">
      <items count="6">
        <item x="0"/>
        <item x="2"/>
        <item x="3"/>
        <item x="1"/>
        <item x="4"/>
        <item t="default"/>
      </items>
    </pivotField>
    <pivotField axis="axisRow" showAll="0">
      <items count="5">
        <item x="0"/>
        <item x="1"/>
        <item x="2"/>
        <item x="3"/>
        <item t="default"/>
      </items>
    </pivotField>
    <pivotField axis="axisRow" showAll="0">
      <items count="7">
        <item x="1"/>
        <item x="0"/>
        <item x="3"/>
        <item x="2"/>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2"/>
        <item x="3"/>
        <item x="4"/>
        <item x="1"/>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18">
    <i>
      <x/>
    </i>
    <i r="1">
      <x/>
    </i>
    <i r="1">
      <x v="1"/>
    </i>
    <i r="1">
      <x v="2"/>
    </i>
    <i r="1">
      <x v="3"/>
    </i>
    <i r="1">
      <x v="4"/>
    </i>
    <i r="1">
      <x v="5"/>
    </i>
    <i>
      <x v="1"/>
    </i>
    <i r="1">
      <x/>
    </i>
    <i r="1">
      <x v="1"/>
    </i>
    <i r="1">
      <x v="2"/>
    </i>
    <i r="1">
      <x v="3"/>
    </i>
    <i>
      <x v="2"/>
    </i>
    <i r="1">
      <x/>
    </i>
    <i>
      <x v="3"/>
    </i>
    <i r="1">
      <x/>
    </i>
    <i r="1">
      <x v="5"/>
    </i>
    <i t="grand">
      <x/>
    </i>
  </rowItems>
  <colFields count="1">
    <field x="23"/>
  </colFields>
  <colItems count="6">
    <i>
      <x/>
    </i>
    <i>
      <x v="1"/>
    </i>
    <i>
      <x v="2"/>
    </i>
    <i>
      <x v="3"/>
    </i>
    <i>
      <x v="4"/>
    </i>
    <i t="grand">
      <x/>
    </i>
  </colItems>
  <pageFields count="1">
    <pageField fld="2" item="3" hier="-1"/>
  </pageFields>
  <dataFields count="1">
    <dataField name="Count of How useful is a learning journal " fld="23"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7759FC64-9D38-4E98-9114-D45B86B17669}" name="PivotTable16"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44:E163" firstHeaderRow="1" firstDataRow="2" firstDataCol="1" rowPageCount="1" colPageCount="1"/>
  <pivotFields count="45">
    <pivotField numFmtId="164" showAll="0"/>
    <pivotField numFmtId="14" showAll="0"/>
    <pivotField axis="axisPage" showAll="0">
      <items count="6">
        <item x="0"/>
        <item x="2"/>
        <item x="3"/>
        <item x="1"/>
        <item x="4"/>
        <item t="default"/>
      </items>
    </pivotField>
    <pivotField axis="axisRow" showAll="0">
      <items count="5">
        <item x="0"/>
        <item x="1"/>
        <item x="2"/>
        <item x="3"/>
        <item t="default"/>
      </items>
    </pivotField>
    <pivotField axis="axisRow" showAll="0">
      <items count="7">
        <item x="1"/>
        <item x="0"/>
        <item x="3"/>
        <item x="2"/>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18">
    <i>
      <x/>
    </i>
    <i r="1">
      <x/>
    </i>
    <i r="1">
      <x v="1"/>
    </i>
    <i r="1">
      <x v="2"/>
    </i>
    <i r="1">
      <x v="3"/>
    </i>
    <i r="1">
      <x v="4"/>
    </i>
    <i r="1">
      <x v="5"/>
    </i>
    <i>
      <x v="1"/>
    </i>
    <i r="1">
      <x/>
    </i>
    <i r="1">
      <x v="1"/>
    </i>
    <i r="1">
      <x v="2"/>
    </i>
    <i r="1">
      <x v="3"/>
    </i>
    <i>
      <x v="2"/>
    </i>
    <i r="1">
      <x/>
    </i>
    <i>
      <x v="3"/>
    </i>
    <i r="1">
      <x/>
    </i>
    <i r="1">
      <x v="5"/>
    </i>
    <i t="grand">
      <x/>
    </i>
  </rowItems>
  <colFields count="1">
    <field x="22"/>
  </colFields>
  <colItems count="3">
    <i>
      <x/>
    </i>
    <i>
      <x v="1"/>
    </i>
    <i t="grand">
      <x/>
    </i>
  </colItems>
  <pageFields count="1">
    <pageField fld="2" hier="-1"/>
  </pageFields>
  <dataFields count="1">
    <dataField name="Count of Completed learning journal" fld="22"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294BEB12-7A0B-44D4-A442-8648C96523E6}" name="PivotTable22"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46:F259" firstHeaderRow="1" firstDataRow="2" firstDataCol="1" rowPageCount="1" colPageCount="1"/>
  <pivotFields count="45">
    <pivotField numFmtId="164" showAll="0"/>
    <pivotField numFmtId="14" showAll="0"/>
    <pivotField axis="axisPage" showAll="0">
      <items count="6">
        <item x="0"/>
        <item x="2"/>
        <item x="3"/>
        <item x="1"/>
        <item x="4"/>
        <item t="default"/>
      </items>
    </pivotField>
    <pivotField axis="axisRow" showAll="0">
      <items count="5">
        <item x="0"/>
        <item x="1"/>
        <item x="2"/>
        <item x="3"/>
        <item t="default"/>
      </items>
    </pivotField>
    <pivotField axis="axisRow" showAll="0">
      <items count="7">
        <item x="1"/>
        <item x="0"/>
        <item x="3"/>
        <item x="2"/>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h="1" x="1"/>
        <item x="0"/>
        <item x="3"/>
        <item x="2"/>
        <item h="1" x="4"/>
        <item t="default"/>
      </items>
    </pivotField>
    <pivotField showAll="0"/>
  </pivotFields>
  <rowFields count="2">
    <field x="3"/>
    <field x="4"/>
  </rowFields>
  <rowItems count="12">
    <i>
      <x/>
    </i>
    <i r="1">
      <x/>
    </i>
    <i r="1">
      <x v="1"/>
    </i>
    <i r="1">
      <x v="2"/>
    </i>
    <i r="1">
      <x v="3"/>
    </i>
    <i r="1">
      <x v="4"/>
    </i>
    <i r="1">
      <x v="5"/>
    </i>
    <i>
      <x v="1"/>
    </i>
    <i r="1">
      <x/>
    </i>
    <i r="1">
      <x v="1"/>
    </i>
    <i r="1">
      <x v="3"/>
    </i>
    <i t="grand">
      <x/>
    </i>
  </rowItems>
  <colFields count="1">
    <field x="43"/>
  </colFields>
  <colItems count="4">
    <i>
      <x v="1"/>
    </i>
    <i>
      <x v="2"/>
    </i>
    <i>
      <x v="3"/>
    </i>
    <i t="grand">
      <x/>
    </i>
  </colItems>
  <pageFields count="1">
    <pageField fld="2" item="3" hier="-1"/>
  </pageFields>
  <dataFields count="1">
    <dataField name="Count of Sentiment analysis" fld="43"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481C5BF3-4880-4780-9774-2E38F59A92EE}" name="PivotTable1"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65:B283" firstHeaderRow="1" firstDataRow="1" firstDataCol="1" rowPageCount="1" colPageCount="1"/>
  <pivotFields count="45">
    <pivotField numFmtId="164" showAll="0"/>
    <pivotField numFmtId="14" showAll="0"/>
    <pivotField axis="axisPage" showAll="0">
      <items count="6">
        <item x="0"/>
        <item x="2"/>
        <item x="3"/>
        <item x="1"/>
        <item x="4"/>
        <item t="default"/>
      </items>
    </pivotField>
    <pivotField axis="axisRow" showAll="0">
      <items count="5">
        <item x="0"/>
        <item x="1"/>
        <item x="2"/>
        <item x="3"/>
        <item t="default"/>
      </items>
    </pivotField>
    <pivotField axis="axisRow" showAll="0">
      <items count="7">
        <item x="1"/>
        <item x="0"/>
        <item x="3"/>
        <item x="2"/>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18">
    <i>
      <x/>
    </i>
    <i r="1">
      <x/>
    </i>
    <i r="1">
      <x v="1"/>
    </i>
    <i r="1">
      <x v="2"/>
    </i>
    <i r="1">
      <x v="3"/>
    </i>
    <i r="1">
      <x v="4"/>
    </i>
    <i r="1">
      <x v="5"/>
    </i>
    <i>
      <x v="1"/>
    </i>
    <i r="1">
      <x/>
    </i>
    <i r="1">
      <x v="1"/>
    </i>
    <i r="1">
      <x v="2"/>
    </i>
    <i r="1">
      <x v="3"/>
    </i>
    <i>
      <x v="2"/>
    </i>
    <i r="1">
      <x/>
    </i>
    <i>
      <x v="3"/>
    </i>
    <i r="1">
      <x/>
    </i>
    <i r="1">
      <x v="5"/>
    </i>
    <i t="grand">
      <x/>
    </i>
  </rowItems>
  <colItems count="1">
    <i/>
  </colItems>
  <pageFields count="1">
    <pageField fld="2" hier="-1"/>
  </pageFields>
  <formats count="1">
    <format dxfId="29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E21379-75BE-454E-8755-82881A9B3B6D}" name="table" displayName="table" ref="A2:AS99" totalsRowShown="0" headerRowDxfId="338" dataDxfId="337" headerRowCellStyle="Normal 2" dataCellStyle="Normal 2">
  <autoFilter ref="A2:AS99" xr:uid="{7F912950-B999-49FD-9ED2-B40740EC6985}"/>
  <tableColumns count="45">
    <tableColumn id="1" xr3:uid="{25532B70-BFA8-470B-901F-745279065F81}" name="Timestamp" dataDxfId="336" dataCellStyle="Normal 2"/>
    <tableColumn id="2" xr3:uid="{0769830C-50EF-45ED-BF2C-FCF85F693FF9}" name="Date today " dataDxfId="335" dataCellStyle="Normal 2"/>
    <tableColumn id="3" xr3:uid="{6BDAE391-F557-49B4-967B-B08964BF00F8}" name="role" dataDxfId="334" dataCellStyle="Normal 2"/>
    <tableColumn id="4" xr3:uid="{23F035CE-7D1F-4AB8-A2E0-DB1A237F2FF4}" name="gender" dataDxfId="333" dataCellStyle="Normal 2"/>
    <tableColumn id="5" xr3:uid="{880127CB-DA3F-49B0-B336-EF25DF39B013}" name="age" dataDxfId="332" dataCellStyle="Normal 2"/>
    <tableColumn id="6" xr3:uid="{0992742D-8496-4518-8D6D-BA7C4FDB9833}" name="country" dataDxfId="331" dataCellStyle="Normal 2"/>
    <tableColumn id="7" xr3:uid="{2E1EEB31-13E3-43FC-99CB-4A3D7F68C863}" name="minority" dataDxfId="330" dataCellStyle="Normal 2"/>
    <tableColumn id="8" xr3:uid="{196663F1-91D7-46B5-8A93-E8314E7D9253}" name="disability" dataDxfId="329" dataCellStyle="Normal 2"/>
    <tableColumn id="9" xr3:uid="{AFFC9653-09AC-4935-91DB-07EA25141DD0}" name="activities" dataDxfId="328" dataCellStyle="Normal 2"/>
    <tableColumn id="10" xr3:uid="{7F51F834-E681-4977-B773-E21840CE45C4}" name="Facilitators’ Workshop" dataDxfId="327" dataCellStyle="Normal 2"/>
    <tableColumn id="11" xr3:uid="{214CF5B9-1B2F-4CB5-A582-C3CD8F147B47}" name="Local Workshop" dataDxfId="326" dataCellStyle="Normal 2"/>
    <tableColumn id="12" xr3:uid="{578BA836-CCEB-4F81-B1B0-FCFF37A17088}" name="Other local Activities" dataDxfId="325" dataCellStyle="Normal 2"/>
    <tableColumn id="13" xr3:uid="{CC5BE0E1-69A8-4171-A8AF-909293140BEA}" name="Social action" dataDxfId="324" dataCellStyle="Normal 2"/>
    <tableColumn id="42" xr3:uid="{A3504B9E-1839-4DAB-B223-6667A86EEF7B}" name="International Study Visit  Overall" dataDxfId="323" dataCellStyle="Normal 2">
      <calculatedColumnFormula>IFERROR(AVERAGE(table[[#This Row],[International Study Visit in Portugal]:[International study visit in Germany]]),"")</calculatedColumnFormula>
    </tableColumn>
    <tableColumn id="14" xr3:uid="{DCE426FF-9FA9-48B8-9683-1F0E014EB73E}" name="International Study Visit in Portugal" dataDxfId="322" dataCellStyle="Normal 2"/>
    <tableColumn id="15" xr3:uid="{A572BF22-88D0-4163-9A42-A319203D23BA}" name="International Study Visit in Greece" dataDxfId="321" dataCellStyle="Normal 2"/>
    <tableColumn id="16" xr3:uid="{ED2FF3C5-1AA7-44F2-9DB0-0E0511C30D45}" name="International Study Visit in Poland" dataDxfId="320" dataCellStyle="Normal 2"/>
    <tableColumn id="17" xr3:uid="{333AD81D-340C-4D24-8AD3-4701A31CFE6C}" name="International Study Visit in Netherlands" dataDxfId="319" dataCellStyle="Normal 2"/>
    <tableColumn id="18" xr3:uid="{411495E4-E08A-463E-B4A0-C5CCC1A89EA4}" name="International study visit in UK" dataDxfId="318" dataCellStyle="Normal 2"/>
    <tableColumn id="19" xr3:uid="{F4602E04-B606-449F-92E6-1073672693A0}" name="International study visit in Germany" dataDxfId="317" dataCellStyle="Normal 2"/>
    <tableColumn id="20" xr3:uid="{83535081-B4AE-4876-9053-6C0E904F7FAB}" name="International Networking Event in Poland" dataDxfId="316" dataCellStyle="Normal 2"/>
    <tableColumn id="21" xr3:uid="{7E6CDA45-70E9-4612-A002-D718901AFEE5}" name="Closing event" dataDxfId="315" dataCellStyle="Normal 2"/>
    <tableColumn id="22" xr3:uid="{7D3EAB3F-FB62-470C-8FA5-90C4FBD9E106}" name="Completed learning journal" dataDxfId="314" dataCellStyle="Normal 2"/>
    <tableColumn id="23" xr3:uid="{9FCED75E-581B-40FE-A4F0-1FFFC4F65955}" name="How useful is a learning journal " dataCellStyle="Normal 2"/>
    <tableColumn id="24" xr3:uid="{805A712B-887F-43DF-B92F-B482C0AE43F2}" name="1 Understanding and appreciating diversity" dataDxfId="313" dataCellStyle="Normal 2"/>
    <tableColumn id="25" xr3:uid="{5211E6AD-E4E5-478F-819D-0418FD1A50C1}" name="2 Learning new skills and tools I can use to promote inclusion or tackle discrimination" dataDxfId="312" dataCellStyle="Normal 2"/>
    <tableColumn id="43" xr3:uid="{39B85F00-4CBB-41A1-8D6B-4202DA78E108}" name="Objective 1 Overall Achievement" dataDxfId="311" dataCellStyle="Normal 2">
      <calculatedColumnFormula>AVERAGE(table[[#This Row],[1 Understanding and appreciating diversity]],table[[#This Row],[4 Communicating and advocacy for inclusion and countering discrimination]])</calculatedColumnFormula>
    </tableColumn>
    <tableColumn id="26" xr3:uid="{AE2E7224-013D-4B0C-9B01-6F9A420914DA}" name="3 Carrying out social actions" dataDxfId="310" dataCellStyle="Normal 2"/>
    <tableColumn id="27" xr3:uid="{54CC1A69-FF59-45BF-8C54-772CB3B87D5E}" name="4 Communicating and advocacy for inclusion and countering discrimination" dataDxfId="309" dataCellStyle="Normal 2"/>
    <tableColumn id="44" xr3:uid="{765AC7A9-E561-4B6F-BC3C-6E7C806E7DB9}" name="Objective 2 Overall Achievement" dataDxfId="308" dataCellStyle="Normal 2">
      <calculatedColumnFormula>AVERAGE(table[[#This Row],[3 Carrying out social actions]],table[[#This Row],[5 Feeling empowered and supported]],table[[#This Row],[7 Feeling motivated and inspired to do more in the future]])</calculatedColumnFormula>
    </tableColumn>
    <tableColumn id="28" xr3:uid="{27663200-3DA3-4341-A9E6-FCC3CA26E6D5}" name="5 Feeling empowered and supported" dataDxfId="307" dataCellStyle="Normal 2"/>
    <tableColumn id="29" xr3:uid="{B923922E-0DFF-4ED0-9C3B-DD9ACD7AEFF2}" name="6 Participating actively in international events" dataDxfId="306" dataCellStyle="Normal 2"/>
    <tableColumn id="30" xr3:uid="{E7FE65B6-C6A5-45B6-998F-5487918A6BB2}" name="7 Feeling motivated and inspired to do more in the future" dataDxfId="305" dataCellStyle="Normal 2"/>
    <tableColumn id="45" xr3:uid="{3D5B9465-EE36-40FB-AD70-5D96CC22547E}" name="Objective 3 Overall Achievement" dataDxfId="304" dataCellStyle="Normal 2">
      <calculatedColumnFormula>IFERROR(AVERAGE(table[[#This Row],[2 Learning new skills and tools I can use to promote inclusion or tackle discrimination]],table[[#This Row],[6 Participating actively in international events]]),"")</calculatedColumnFormula>
    </tableColumn>
    <tableColumn id="31" xr3:uid="{FD50D6F1-58A5-49A5-A7DD-34DBBF62636E}" name="What is the most important piece of learning for you in the MURAL Project?" dataDxfId="303" dataCellStyle="Normal 2"/>
    <tableColumn id="32" xr3:uid="{3D3FF333-B5BC-4B43-B2CD-BD5B0EDBF866}" name="Column1"/>
    <tableColumn id="33" xr3:uid="{B712A7D6-5A28-4014-A307-668150FC3B39}" name="Achieve learning needs  " dataDxfId="302" dataCellStyle="Normal 2"/>
    <tableColumn id="34" xr3:uid="{9A63940E-B3D6-4016-B946-4C71C249378B}" name="Part of social actions in your community? " dataDxfId="301" dataCellStyle="Normal 2"/>
    <tableColumn id="35" xr3:uid="{25F9B77F-9933-414B-AF08-12311A57016E}" name="Rating Social Actions" dataDxfId="300" dataCellStyle="Normal 2"/>
    <tableColumn id="36" xr3:uid="{7B7346CE-2F10-4EAA-A002-BB8B5E675A84}" name="Developed relationships in community?" dataDxfId="299" dataCellStyle="Normal 2"/>
    <tableColumn id="37" xr3:uid="{937CAFC4-03E2-4266-B4C4-1C281B1652E5}" name="If yes, please tell us what you have done? " dataDxfId="298" dataCellStyle="Normal 2"/>
    <tableColumn id="38" xr3:uid="{9422AAED-34D0-430C-842E-FABDD9E9B740}" name="Rating of community development" dataDxfId="297" dataCellStyle="Normal 2"/>
    <tableColumn id="39" xr3:uid="{A0655CDF-6522-4D51-A8F4-A6FB613202F6}" name="Any comment/message/lesson learned" dataDxfId="296" dataCellStyle="Normal 2"/>
    <tableColumn id="40" xr3:uid="{37871187-3EC8-480A-9552-D31E76FEA838}" name="Sentiment analysis" dataDxfId="295" dataCellStyle="Normal 2"/>
    <tableColumn id="41" xr3:uid="{8DE72998-80B6-4FAA-920A-4D7906F643B4}" name="Probablility" dataDxfId="294"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 dT="2019-11-27T01:36:19.48" personId="{AAC9B5FD-4ECB-48F0-A0E1-345B8195858D}" id="{E0521A44-798D-40A3-8FDF-A64BE54171F0}">
    <text>Did organisation use a professional (business) Instagram account. If so these metrics will be visible in the metrics section of the account</text>
  </threadedComment>
</ThreadedComments>
</file>

<file path=xl/threadedComments/threadedComment2.xml><?xml version="1.0" encoding="utf-8"?>
<ThreadedComments xmlns="http://schemas.microsoft.com/office/spreadsheetml/2018/threadedcomments" xmlns:x="http://schemas.openxmlformats.org/spreadsheetml/2006/main">
  <threadedComment ref="H15" dT="2019-11-27T01:36:19.48" personId="{AAC9B5FD-4ECB-48F0-A0E1-345B8195858D}" id="{15411316-DC7F-4F9A-901E-5E9D64868DF5}">
    <text>Did organisation use a professional (business) Instagram account. If so these metrics will be visible in the metrics section of the account</text>
  </threadedComment>
</ThreadedComment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table" Target="../tables/table1.xml"/><Relationship Id="rId2" Type="http://schemas.openxmlformats.org/officeDocument/2006/relationships/pivotTable" Target="../pivotTables/pivotTable2.xml"/><Relationship Id="rId16" Type="http://schemas.openxmlformats.org/officeDocument/2006/relationships/drawing" Target="../drawings/drawing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rinterSettings" Target="../printerSettings/printerSettings1.bin"/><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5.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23.xml"/><Relationship Id="rId3" Type="http://schemas.openxmlformats.org/officeDocument/2006/relationships/pivotTable" Target="../pivotTables/pivotTable18.xml"/><Relationship Id="rId7" Type="http://schemas.openxmlformats.org/officeDocument/2006/relationships/pivotTable" Target="../pivotTables/pivotTable22.xml"/><Relationship Id="rId2" Type="http://schemas.openxmlformats.org/officeDocument/2006/relationships/pivotTable" Target="../pivotTables/pivotTable17.xml"/><Relationship Id="rId1" Type="http://schemas.openxmlformats.org/officeDocument/2006/relationships/pivotTable" Target="../pivotTables/pivotTable16.xml"/><Relationship Id="rId6" Type="http://schemas.openxmlformats.org/officeDocument/2006/relationships/pivotTable" Target="../pivotTables/pivotTable21.xml"/><Relationship Id="rId5" Type="http://schemas.openxmlformats.org/officeDocument/2006/relationships/pivotTable" Target="../pivotTables/pivotTable20.xml"/><Relationship Id="rId10" Type="http://schemas.openxmlformats.org/officeDocument/2006/relationships/pivotTable" Target="../pivotTables/pivotTable25.xml"/><Relationship Id="rId4" Type="http://schemas.openxmlformats.org/officeDocument/2006/relationships/pivotTable" Target="../pivotTables/pivotTable19.xml"/><Relationship Id="rId9" Type="http://schemas.openxmlformats.org/officeDocument/2006/relationships/pivotTable" Target="../pivotTables/pivotTable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CE88-B83A-4252-A39A-6BEC07BF363B}">
  <dimension ref="A1:B32"/>
  <sheetViews>
    <sheetView workbookViewId="0">
      <selection activeCell="B21" sqref="B21"/>
    </sheetView>
  </sheetViews>
  <sheetFormatPr defaultRowHeight="14.4" x14ac:dyDescent="0.3"/>
  <cols>
    <col min="1" max="1" width="4.6640625" customWidth="1"/>
    <col min="2" max="2" width="114.109375" customWidth="1"/>
  </cols>
  <sheetData>
    <row r="1" spans="1:2" x14ac:dyDescent="0.3">
      <c r="B1" t="s">
        <v>765</v>
      </c>
    </row>
    <row r="2" spans="1:2" x14ac:dyDescent="0.3">
      <c r="A2" s="39">
        <v>1</v>
      </c>
      <c r="B2" s="39" t="s">
        <v>763</v>
      </c>
    </row>
    <row r="3" spans="1:2" x14ac:dyDescent="0.3">
      <c r="B3" s="72" t="s">
        <v>764</v>
      </c>
    </row>
    <row r="4" spans="1:2" x14ac:dyDescent="0.3">
      <c r="B4" s="72" t="s">
        <v>766</v>
      </c>
    </row>
    <row r="5" spans="1:2" x14ac:dyDescent="0.3">
      <c r="B5" s="72" t="s">
        <v>767</v>
      </c>
    </row>
    <row r="6" spans="1:2" x14ac:dyDescent="0.3">
      <c r="B6" s="72" t="s">
        <v>768</v>
      </c>
    </row>
    <row r="7" spans="1:2" x14ac:dyDescent="0.3">
      <c r="B7" s="72" t="s">
        <v>769</v>
      </c>
    </row>
    <row r="8" spans="1:2" x14ac:dyDescent="0.3">
      <c r="B8" s="72" t="s">
        <v>770</v>
      </c>
    </row>
    <row r="9" spans="1:2" x14ac:dyDescent="0.3">
      <c r="B9" s="72" t="s">
        <v>771</v>
      </c>
    </row>
    <row r="10" spans="1:2" x14ac:dyDescent="0.3">
      <c r="A10" s="39">
        <v>2</v>
      </c>
      <c r="B10" s="39" t="s">
        <v>774</v>
      </c>
    </row>
    <row r="11" spans="1:2" x14ac:dyDescent="0.3">
      <c r="B11" s="72" t="s">
        <v>772</v>
      </c>
    </row>
    <row r="12" spans="1:2" x14ac:dyDescent="0.3">
      <c r="B12" s="72" t="s">
        <v>773</v>
      </c>
    </row>
    <row r="13" spans="1:2" x14ac:dyDescent="0.3">
      <c r="A13" s="39">
        <v>3</v>
      </c>
      <c r="B13" s="39" t="s">
        <v>775</v>
      </c>
    </row>
    <row r="14" spans="1:2" x14ac:dyDescent="0.3">
      <c r="B14" s="72" t="s">
        <v>776</v>
      </c>
    </row>
    <row r="15" spans="1:2" x14ac:dyDescent="0.3">
      <c r="B15" s="72" t="s">
        <v>777</v>
      </c>
    </row>
    <row r="16" spans="1:2" x14ac:dyDescent="0.3">
      <c r="B16" s="72" t="s">
        <v>778</v>
      </c>
    </row>
    <row r="17" spans="1:2" x14ac:dyDescent="0.3">
      <c r="B17" s="72" t="s">
        <v>779</v>
      </c>
    </row>
    <row r="18" spans="1:2" x14ac:dyDescent="0.3">
      <c r="B18" s="72" t="s">
        <v>780</v>
      </c>
    </row>
    <row r="19" spans="1:2" x14ac:dyDescent="0.3">
      <c r="B19" s="72" t="s">
        <v>781</v>
      </c>
    </row>
    <row r="20" spans="1:2" x14ac:dyDescent="0.3">
      <c r="B20" s="72" t="s">
        <v>782</v>
      </c>
    </row>
    <row r="21" spans="1:2" x14ac:dyDescent="0.3">
      <c r="B21" s="72" t="s">
        <v>783</v>
      </c>
    </row>
    <row r="22" spans="1:2" x14ac:dyDescent="0.3">
      <c r="A22" s="39">
        <v>4</v>
      </c>
      <c r="B22" s="39" t="s">
        <v>794</v>
      </c>
    </row>
    <row r="23" spans="1:2" x14ac:dyDescent="0.3">
      <c r="B23" s="72" t="s">
        <v>784</v>
      </c>
    </row>
    <row r="24" spans="1:2" x14ac:dyDescent="0.3">
      <c r="B24" s="72" t="s">
        <v>785</v>
      </c>
    </row>
    <row r="25" spans="1:2" x14ac:dyDescent="0.3">
      <c r="B25" s="72" t="s">
        <v>786</v>
      </c>
    </row>
    <row r="26" spans="1:2" x14ac:dyDescent="0.3">
      <c r="B26" s="72" t="s">
        <v>787</v>
      </c>
    </row>
    <row r="27" spans="1:2" x14ac:dyDescent="0.3">
      <c r="B27" s="72" t="s">
        <v>788</v>
      </c>
    </row>
    <row r="28" spans="1:2" x14ac:dyDescent="0.3">
      <c r="B28" s="72" t="s">
        <v>789</v>
      </c>
    </row>
    <row r="29" spans="1:2" x14ac:dyDescent="0.3">
      <c r="B29" s="72" t="s">
        <v>790</v>
      </c>
    </row>
    <row r="30" spans="1:2" x14ac:dyDescent="0.3">
      <c r="B30" s="72" t="s">
        <v>791</v>
      </c>
    </row>
    <row r="31" spans="1:2" x14ac:dyDescent="0.3">
      <c r="B31" s="72" t="s">
        <v>792</v>
      </c>
    </row>
    <row r="32" spans="1:2" x14ac:dyDescent="0.3">
      <c r="B32" s="72" t="s">
        <v>793</v>
      </c>
    </row>
  </sheetData>
  <hyperlinks>
    <hyperlink ref="B3" location="'IPTT Master'!A1" display="Master IPTT - Summarised Partner Data " xr:uid="{0F57474F-9DCD-4744-915C-0DC7B03BBBD5}"/>
    <hyperlink ref="B4" location="'IPTT UMK'!A1" display="Individual Partner IPTT - Kraków City Council" xr:uid="{396ADAF6-787B-452C-A140-48416F476287}"/>
    <hyperlink ref="B5" location="'IPTT FM'!A1" display="Individual Partner IPTT - Faith Matters" xr:uid="{B6531FC0-847E-4423-8596-2BB648DB69DE}"/>
    <hyperlink ref="B6" location="'IPTT ACM'!A1" display="Individual Partner IPTT - High Commission for Migration" xr:uid="{32F2F0A2-FB91-481D-B87B-5CA424BABF69}"/>
    <hyperlink ref="B7" location="'IPTT HPD'!A1" display="Individual Partner IPTT - Hellenic Platform for Development" xr:uid="{A116890F-CDDA-48C7-AA7E-B0A63964C1EB}"/>
    <hyperlink ref="B8" location="'IPTT ECHO'!A1" display="Individual Partner IPTT - ECHO Foundation " xr:uid="{EE4B0269-21B3-4D67-9C0F-576285DCC20A}"/>
    <hyperlink ref="B9" location="'IPTT ECHO'!A1" display="Individual Partner IPTT - Transfer E.V." xr:uid="{B37AE45A-2030-4350-A953-D4B14DE1F713}"/>
    <hyperlink ref="B11" location="'Survey Data'!A1" display="Survey for Participants - Dataset" xr:uid="{28955E2A-81E5-44E7-8207-9384C6BDD9BB}"/>
    <hyperlink ref="B12" location="'KII Data'!A1" display="Key Informant Interviews with the partner’s organizations - Dataset" xr:uid="{39E95871-CDFF-4C38-B328-133DF8A3BD8F}"/>
    <hyperlink ref="B23" location="Tables!A1" display="Table 1 – Overall Gender Breakdown of Survey Respondents " xr:uid="{994A6A24-5CF3-468A-825A-BE18622942E9}"/>
    <hyperlink ref="B24" location="Tables!A66" display="Table 2 – Overall Age Breakdown of Survey Respondents" xr:uid="{F10E632F-41C7-4687-9FA9-2038C0B8BBDB}"/>
    <hyperlink ref="B25" location="Tables!A90" display="Table 3 – Average Survey Respondent Grade on Main MURAL Project Activities (1-10 Scale)" xr:uid="{4FCE97B8-BB3C-45A7-9849-EC286B1AF47C}"/>
    <hyperlink ref="B26" location="Tables!A119" display="Table 4 – Average Survey Respondent Grade on International Study Visits (1-10 Scale)" xr:uid="{82532256-CEA2-4699-BDCF-69C4DDFBFD25}"/>
    <hyperlink ref="B27" location="Tables!A143" display="Table 5 –Participant’s Responses on Usefulness of Learning Journey Diary Tool" xr:uid="{1DD7664F-F7B2-47EF-AFE3-3C52462FA566}"/>
    <hyperlink ref="B28" location="Tables!A171" display="Table 6 –Participant’s Responses on Completing Learning Journey Diaries" xr:uid="{5096AA4E-BE27-4B5D-A347-976F99B8356E}"/>
    <hyperlink ref="B29" location="Tables!A171" display="Table 7 –Participant’s Responses on Contribution of Social Action Projects to MURAL Goals" xr:uid="{45848E11-E198-495D-826E-2A763929B608}"/>
    <hyperlink ref="B30" location="Tables!A195" display="Table 8 –Participant’s Included in Social Action Projects" xr:uid="{99F67F1D-F782-4E2B-9A69-E17CA59DBC34}"/>
    <hyperlink ref="B31" location="Tables!A242" display="Table 9 – Participants overall sentiment in open responses toward MURAL Project" xr:uid="{E20D13C4-C666-4C1C-AB77-5F5408C584AF}"/>
    <hyperlink ref="B32" location="'Intro &amp; Content'!A264" display="Table 10 – Participants Average Grade on Learning Outcomes of MURAL Project" xr:uid="{5F0ECF74-8B06-437B-8C92-0EB4E1FF3C12}"/>
    <hyperlink ref="B14" location="Figures!A1" display="Figure 1 Overall Analysis of Participant's Sentiment about MURAL Project" xr:uid="{66D6A8B4-653C-44E1-957A-46A5E0DF880D}"/>
    <hyperlink ref="B15" location="Figures!A30" display="Figure 2 Additional Background Information on Facilitators" xr:uid="{0E75103D-A627-4BA3-83AA-FDAC9F44466B}"/>
    <hyperlink ref="B16" location="'Intro &amp; Content'!A81" display="Figure 3 Additional Background Information on Participants" xr:uid="{384B4ECE-7752-4F5A-8AEB-39FABC0FD323}"/>
    <hyperlink ref="B17" location="'Intro &amp; Content'!A132" display="Figure 4 Perceived Benefits of Major Activities in MURAL by Participants and Evaluation of International Study Visits" xr:uid="{CAB539B1-295F-48D3-A4EA-F0A01AD44F97}"/>
    <hyperlink ref="B18" location="'Intro &amp; Content'!A186" display="Figure 5 Participation in Social Actions and Perceived Importance of Social Action Projects" xr:uid="{DDDF92A7-3E10-4ACA-A329-54B7D6179463}"/>
    <hyperlink ref="B19" location="'Intro &amp; Content'!A210" display="Figure 6 Completion of Learning Journey Diaries and Perceived Importance of the Tools" xr:uid="{DA5B52C6-E965-48B3-9192-7EEE8505E96A}"/>
    <hyperlink ref="B20" location="'Intro &amp; Content'!A237" display="Figure 7 Impact of Learning and Learning Outcomes in MURAL Project for Participants" xr:uid="{0AD007B0-CC2B-4BE2-92D3-F203AFBD65EA}"/>
    <hyperlink ref="B21" location="'Intro &amp; Content'!A296" display="Figure 8 Comparison between Average Grades Provided by Participant and Representatives of Partner Organizations on Learning Outcomes" xr:uid="{B6CACE7A-A9A5-4A9C-B63D-86B75841AA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4B0D-91B1-43B1-A087-27F90B2446DF}">
  <sheetPr>
    <outlinePr summaryBelow="0" summaryRight="0"/>
  </sheetPr>
  <dimension ref="A1:BN275"/>
  <sheetViews>
    <sheetView topLeftCell="AA1" zoomScale="70" zoomScaleNormal="70" workbookViewId="0">
      <pane ySplit="2" topLeftCell="A3" activePane="bottomLeft" state="frozen"/>
      <selection pane="bottomLeft" activeCell="AD235" sqref="AD235"/>
    </sheetView>
  </sheetViews>
  <sheetFormatPr defaultColWidth="14.44140625" defaultRowHeight="15.75" customHeight="1" x14ac:dyDescent="0.25"/>
  <cols>
    <col min="1" max="1" width="21.5546875" style="47" customWidth="1"/>
    <col min="2" max="2" width="23.109375" style="47" bestFit="1" customWidth="1"/>
    <col min="3" max="3" width="22.33203125" style="47" bestFit="1" customWidth="1"/>
    <col min="4" max="4" width="10.21875" style="47" bestFit="1" customWidth="1"/>
    <col min="5" max="5" width="13.6640625" style="47" bestFit="1" customWidth="1"/>
    <col min="6" max="6" width="24.77734375" style="47" bestFit="1" customWidth="1"/>
    <col min="7" max="7" width="14.88671875" style="47" bestFit="1" customWidth="1"/>
    <col min="8" max="8" width="55.44140625" style="47" bestFit="1" customWidth="1"/>
    <col min="9" max="9" width="13.33203125" style="47" bestFit="1" customWidth="1"/>
    <col min="10" max="10" width="14.109375" style="47" bestFit="1" customWidth="1"/>
    <col min="11" max="11" width="8.33203125" style="47" bestFit="1" customWidth="1"/>
    <col min="12" max="12" width="9.44140625" style="47" bestFit="1" customWidth="1"/>
    <col min="13" max="13" width="7.21875" style="47" bestFit="1" customWidth="1"/>
    <col min="14" max="14" width="4.44140625" style="47" bestFit="1" customWidth="1"/>
    <col min="15" max="18" width="10" style="47" customWidth="1"/>
    <col min="19" max="19" width="48.44140625" style="47" bestFit="1" customWidth="1"/>
    <col min="20" max="20" width="22.33203125" style="47" bestFit="1" customWidth="1"/>
    <col min="21" max="21" width="11" style="47" bestFit="1" customWidth="1"/>
    <col min="22" max="22" width="15.21875" style="47" bestFit="1" customWidth="1"/>
    <col min="23" max="23" width="37.109375" style="47" bestFit="1" customWidth="1"/>
    <col min="24" max="24" width="14.21875" style="47" bestFit="1" customWidth="1"/>
    <col min="25" max="25" width="13.88671875" style="47" bestFit="1" customWidth="1"/>
    <col min="26" max="26" width="33.44140625" style="47" bestFit="1" customWidth="1"/>
    <col min="27" max="27" width="35.33203125" style="47" customWidth="1"/>
    <col min="28" max="28" width="33.109375" style="47" bestFit="1" customWidth="1"/>
    <col min="29" max="29" width="40" style="47" bestFit="1" customWidth="1"/>
    <col min="30" max="30" width="74.88671875" style="47" bestFit="1" customWidth="1"/>
    <col min="31" max="31" width="24.21875" style="47" bestFit="1" customWidth="1"/>
    <col min="32" max="32" width="28.6640625" style="47" bestFit="1" customWidth="1"/>
    <col min="33" max="33" width="11" style="47" bestFit="1" customWidth="1"/>
    <col min="34" max="34" width="29.5546875" style="47" customWidth="1"/>
    <col min="35" max="35" width="84.5546875" style="47" bestFit="1" customWidth="1"/>
    <col min="36" max="36" width="14.88671875" style="47" bestFit="1" customWidth="1"/>
    <col min="37" max="37" width="13.88671875" style="47" bestFit="1" customWidth="1"/>
    <col min="38" max="38" width="45.77734375" style="47" bestFit="1" customWidth="1"/>
    <col min="39" max="39" width="18.44140625" style="47" bestFit="1" customWidth="1"/>
    <col min="40" max="40" width="40.33203125" style="47" bestFit="1" customWidth="1"/>
    <col min="41" max="41" width="13.88671875" style="47" bestFit="1" customWidth="1"/>
    <col min="42" max="42" width="40.109375" style="47" bestFit="1" customWidth="1"/>
    <col min="43" max="43" width="13.88671875" style="47" bestFit="1" customWidth="1"/>
    <col min="44" max="44" width="44.44140625" style="47" bestFit="1" customWidth="1"/>
    <col min="45" max="45" width="4.77734375" style="47" bestFit="1" customWidth="1"/>
    <col min="46" max="46" width="15.44140625" style="47" bestFit="1" customWidth="1"/>
    <col min="47" max="47" width="46.21875" style="47" bestFit="1" customWidth="1"/>
    <col min="48" max="48" width="86.21875" style="47" bestFit="1" customWidth="1"/>
    <col min="49" max="49" width="83.5546875" style="47" bestFit="1" customWidth="1"/>
    <col min="50" max="50" width="30.77734375" style="47" bestFit="1" customWidth="1"/>
    <col min="51" max="51" width="51" style="47" bestFit="1" customWidth="1"/>
    <col min="52" max="52" width="11.33203125" style="47" bestFit="1" customWidth="1"/>
    <col min="53" max="53" width="17.88671875" style="47" bestFit="1" customWidth="1"/>
    <col min="54" max="54" width="17.5546875" style="47" customWidth="1"/>
    <col min="55" max="55" width="46.33203125" style="47" bestFit="1" customWidth="1"/>
    <col min="56" max="56" width="68.5546875" style="47" bestFit="1" customWidth="1"/>
    <col min="57" max="57" width="129.44140625" style="47" bestFit="1" customWidth="1"/>
    <col min="58" max="58" width="121.44140625" style="47" bestFit="1" customWidth="1"/>
    <col min="59" max="59" width="55.21875" style="47" bestFit="1" customWidth="1"/>
    <col min="60" max="60" width="77.88671875" style="47" bestFit="1" customWidth="1"/>
    <col min="61" max="61" width="88.5546875" style="47" bestFit="1" customWidth="1"/>
    <col min="62" max="64" width="17.5546875" style="47" customWidth="1"/>
    <col min="65" max="16384" width="14.44140625" style="47"/>
  </cols>
  <sheetData>
    <row r="1" spans="1:46" ht="15.75" customHeight="1" x14ac:dyDescent="0.25">
      <c r="I1" s="86" t="s">
        <v>681</v>
      </c>
      <c r="J1" s="86"/>
      <c r="K1" s="86"/>
      <c r="L1" s="86"/>
      <c r="M1" s="86"/>
      <c r="N1" s="86"/>
      <c r="O1" s="86"/>
      <c r="P1" s="86"/>
      <c r="Q1" s="86"/>
      <c r="R1" s="86"/>
      <c r="S1" s="86"/>
      <c r="T1" s="86"/>
      <c r="U1" s="86"/>
      <c r="V1" s="86"/>
      <c r="W1" s="55" t="s">
        <v>682</v>
      </c>
      <c r="X1" s="55"/>
      <c r="AA1" s="77"/>
      <c r="AB1" s="56" t="s">
        <v>683</v>
      </c>
      <c r="AD1" s="77"/>
      <c r="AH1" s="77"/>
      <c r="AI1" s="59" t="s">
        <v>686</v>
      </c>
      <c r="AJ1" s="59"/>
      <c r="AK1" s="59"/>
      <c r="AL1" s="56" t="s">
        <v>683</v>
      </c>
      <c r="AM1" s="56"/>
      <c r="AN1" s="57" t="s">
        <v>684</v>
      </c>
      <c r="AO1" s="57"/>
      <c r="AP1" s="57"/>
      <c r="AQ1" s="58" t="s">
        <v>685</v>
      </c>
      <c r="AR1" s="58"/>
      <c r="AS1" s="58"/>
    </row>
    <row r="2" spans="1:46" ht="15.75" customHeight="1" x14ac:dyDescent="0.25">
      <c r="A2" s="46" t="s">
        <v>316</v>
      </c>
      <c r="B2" s="46" t="s">
        <v>317</v>
      </c>
      <c r="C2" s="46" t="s">
        <v>689</v>
      </c>
      <c r="D2" s="46" t="s">
        <v>688</v>
      </c>
      <c r="E2" s="46" t="s">
        <v>687</v>
      </c>
      <c r="F2" s="46" t="s">
        <v>690</v>
      </c>
      <c r="G2" s="46" t="s">
        <v>691</v>
      </c>
      <c r="H2" s="46" t="s">
        <v>692</v>
      </c>
      <c r="I2" s="46" t="s">
        <v>693</v>
      </c>
      <c r="J2" s="46" t="s">
        <v>504</v>
      </c>
      <c r="K2" s="46" t="s">
        <v>694</v>
      </c>
      <c r="L2" s="46" t="s">
        <v>695</v>
      </c>
      <c r="M2" s="46" t="s">
        <v>696</v>
      </c>
      <c r="N2" s="46" t="s">
        <v>716</v>
      </c>
      <c r="O2" s="46" t="s">
        <v>697</v>
      </c>
      <c r="P2" s="46" t="s">
        <v>698</v>
      </c>
      <c r="Q2" s="46" t="s">
        <v>699</v>
      </c>
      <c r="R2" s="46" t="s">
        <v>700</v>
      </c>
      <c r="S2" s="46" t="s">
        <v>701</v>
      </c>
      <c r="T2" s="46" t="s">
        <v>702</v>
      </c>
      <c r="U2" s="46" t="s">
        <v>703</v>
      </c>
      <c r="V2" s="46" t="s">
        <v>704</v>
      </c>
      <c r="W2" s="46" t="s">
        <v>711</v>
      </c>
      <c r="X2" s="46" t="s">
        <v>710</v>
      </c>
      <c r="Y2" s="46" t="s">
        <v>795</v>
      </c>
      <c r="Z2" s="46" t="s">
        <v>796</v>
      </c>
      <c r="AA2" s="46" t="s">
        <v>797</v>
      </c>
      <c r="AB2" s="46" t="s">
        <v>806</v>
      </c>
      <c r="AC2" s="46" t="s">
        <v>807</v>
      </c>
      <c r="AD2" s="46" t="s">
        <v>798</v>
      </c>
      <c r="AE2" s="46" t="s">
        <v>808</v>
      </c>
      <c r="AF2" s="46" t="s">
        <v>809</v>
      </c>
      <c r="AG2" s="46" t="s">
        <v>810</v>
      </c>
      <c r="AH2" s="46" t="s">
        <v>799</v>
      </c>
      <c r="AI2" s="46" t="s">
        <v>318</v>
      </c>
      <c r="AJ2" s="47" t="s">
        <v>680</v>
      </c>
      <c r="AK2" s="46" t="s">
        <v>753</v>
      </c>
      <c r="AL2" s="46" t="s">
        <v>733</v>
      </c>
      <c r="AM2" s="46" t="s">
        <v>734</v>
      </c>
      <c r="AN2" s="46" t="s">
        <v>737</v>
      </c>
      <c r="AO2" s="46" t="s">
        <v>319</v>
      </c>
      <c r="AP2" s="46" t="s">
        <v>738</v>
      </c>
      <c r="AQ2" s="46" t="s">
        <v>320</v>
      </c>
      <c r="AR2" s="48" t="s">
        <v>321</v>
      </c>
      <c r="AS2" s="49" t="s">
        <v>679</v>
      </c>
    </row>
    <row r="3" spans="1:46" ht="15.75" customHeight="1" x14ac:dyDescent="0.3">
      <c r="A3" s="50">
        <v>43774.991006099532</v>
      </c>
      <c r="B3" s="51">
        <v>43774</v>
      </c>
      <c r="C3" s="46" t="s">
        <v>125</v>
      </c>
      <c r="D3" s="46" t="s">
        <v>4</v>
      </c>
      <c r="E3" s="46" t="s">
        <v>46</v>
      </c>
      <c r="F3" s="46" t="s">
        <v>322</v>
      </c>
      <c r="G3" s="46" t="s">
        <v>51</v>
      </c>
      <c r="H3" s="46" t="s">
        <v>52</v>
      </c>
      <c r="I3" s="46" t="s">
        <v>323</v>
      </c>
      <c r="J3" s="65">
        <v>9</v>
      </c>
      <c r="K3" s="65">
        <v>8</v>
      </c>
      <c r="L3" s="65">
        <v>7</v>
      </c>
      <c r="M3" s="65">
        <v>8</v>
      </c>
      <c r="N3" s="65">
        <f>IFERROR(AVERAGE(table[[#This Row],[International Study Visit in Portugal]:[International study visit in Germany]]),"")</f>
        <v>5.2</v>
      </c>
      <c r="O3" s="46">
        <v>5</v>
      </c>
      <c r="P3" s="46">
        <v>5</v>
      </c>
      <c r="Q3" s="46">
        <v>5</v>
      </c>
      <c r="R3" s="46">
        <v>7</v>
      </c>
      <c r="S3" s="54" t="s">
        <v>324</v>
      </c>
      <c r="T3" s="46">
        <v>4</v>
      </c>
      <c r="U3" s="46">
        <v>7</v>
      </c>
      <c r="V3" s="46">
        <v>7</v>
      </c>
      <c r="W3" s="46" t="s">
        <v>51</v>
      </c>
      <c r="X3" s="46" t="s">
        <v>325</v>
      </c>
      <c r="Y3" s="46">
        <v>7</v>
      </c>
      <c r="Z3" s="46">
        <v>9</v>
      </c>
      <c r="AA3" s="74">
        <f>AVERAGE(table[[#This Row],[1 Understanding and appreciating diversity]],table[[#This Row],[4 Communicating and advocacy for inclusion and countering discrimination]])</f>
        <v>5</v>
      </c>
      <c r="AB3" s="46">
        <v>4</v>
      </c>
      <c r="AC3" s="46">
        <v>3</v>
      </c>
      <c r="AD3" s="74">
        <f>AVERAGE(table[[#This Row],[3 Carrying out social actions]],table[[#This Row],[5 Feeling empowered and supported]],table[[#This Row],[7 Feeling motivated and inspired to do more in the future]])</f>
        <v>4.666666666666667</v>
      </c>
      <c r="AE3" s="46">
        <v>5</v>
      </c>
      <c r="AF3" s="46">
        <v>6</v>
      </c>
      <c r="AG3" s="46">
        <v>5</v>
      </c>
      <c r="AH3" s="74">
        <f>IFERROR(AVERAGE(table[[#This Row],[2 Learning new skills and tools I can use to promote inclusion or tackle discrimination]],table[[#This Row],[6 Participating actively in international events]]),"")</f>
        <v>7.5</v>
      </c>
      <c r="AI3" s="46" t="s">
        <v>126</v>
      </c>
      <c r="AJ3" s="52" t="s">
        <v>326</v>
      </c>
      <c r="AK3" s="46" t="s">
        <v>327</v>
      </c>
      <c r="AL3" s="46" t="s">
        <v>52</v>
      </c>
      <c r="AM3" s="46" t="s">
        <v>328</v>
      </c>
      <c r="AN3" s="46" t="s">
        <v>51</v>
      </c>
      <c r="AO3" s="46" t="s">
        <v>329</v>
      </c>
      <c r="AP3" s="46" t="s">
        <v>330</v>
      </c>
      <c r="AQ3" s="46" t="s">
        <v>331</v>
      </c>
      <c r="AR3" s="53" t="s">
        <v>332</v>
      </c>
      <c r="AS3" s="53" t="s">
        <v>333</v>
      </c>
      <c r="AT3"/>
    </row>
    <row r="4" spans="1:46" ht="15.75" customHeight="1" x14ac:dyDescent="0.25">
      <c r="A4" s="50">
        <v>43775.138026608794</v>
      </c>
      <c r="B4" s="51">
        <v>43774</v>
      </c>
      <c r="C4" s="46" t="s">
        <v>125</v>
      </c>
      <c r="D4" s="46" t="s">
        <v>4</v>
      </c>
      <c r="E4" s="46" t="s">
        <v>45</v>
      </c>
      <c r="F4" s="46" t="s">
        <v>334</v>
      </c>
      <c r="G4" s="46" t="s">
        <v>52</v>
      </c>
      <c r="H4" s="46" t="s">
        <v>52</v>
      </c>
      <c r="I4" s="46" t="s">
        <v>335</v>
      </c>
      <c r="J4" s="65">
        <v>10</v>
      </c>
      <c r="K4" s="65">
        <v>10</v>
      </c>
      <c r="L4" s="65" t="s">
        <v>336</v>
      </c>
      <c r="M4" s="65" t="s">
        <v>336</v>
      </c>
      <c r="N4" s="65">
        <f>IFERROR(AVERAGE(table[[#This Row],[International Study Visit in Portugal]:[International study visit in Germany]]),"")</f>
        <v>10</v>
      </c>
      <c r="O4" s="46" t="s">
        <v>336</v>
      </c>
      <c r="P4" s="46" t="s">
        <v>336</v>
      </c>
      <c r="Q4" s="46" t="s">
        <v>336</v>
      </c>
      <c r="R4" s="46" t="s">
        <v>336</v>
      </c>
      <c r="S4" s="46" t="s">
        <v>336</v>
      </c>
      <c r="T4" s="46">
        <v>10</v>
      </c>
      <c r="U4" s="46">
        <v>8</v>
      </c>
      <c r="V4" s="46">
        <v>10</v>
      </c>
      <c r="W4" s="46" t="s">
        <v>51</v>
      </c>
      <c r="X4" s="46" t="s">
        <v>337</v>
      </c>
      <c r="Y4" s="46">
        <v>7</v>
      </c>
      <c r="Z4" s="46">
        <v>10</v>
      </c>
      <c r="AA4" s="74">
        <f>AVERAGE(table[[#This Row],[1 Understanding and appreciating diversity]],table[[#This Row],[4 Communicating and advocacy for inclusion and countering discrimination]])</f>
        <v>7.5</v>
      </c>
      <c r="AB4" s="46">
        <v>10</v>
      </c>
      <c r="AC4" s="46">
        <v>8</v>
      </c>
      <c r="AD4" s="74">
        <f>AVERAGE(table[[#This Row],[3 Carrying out social actions]],table[[#This Row],[5 Feeling empowered and supported]],table[[#This Row],[7 Feeling motivated and inspired to do more in the future]])</f>
        <v>10</v>
      </c>
      <c r="AE4" s="46">
        <v>10</v>
      </c>
      <c r="AF4" s="46">
        <v>10</v>
      </c>
      <c r="AG4" s="46">
        <v>10</v>
      </c>
      <c r="AH4" s="74">
        <f>IFERROR(AVERAGE(table[[#This Row],[2 Learning new skills and tools I can use to promote inclusion or tackle discrimination]],table[[#This Row],[6 Participating actively in international events]]),"")</f>
        <v>10</v>
      </c>
      <c r="AI4" s="46" t="s">
        <v>338</v>
      </c>
      <c r="AJ4" s="52" t="s">
        <v>126</v>
      </c>
      <c r="AK4" s="46" t="s">
        <v>327</v>
      </c>
      <c r="AL4" s="46" t="s">
        <v>51</v>
      </c>
      <c r="AM4" s="46" t="s">
        <v>327</v>
      </c>
      <c r="AN4" s="46" t="s">
        <v>51</v>
      </c>
      <c r="AO4" s="46" t="s">
        <v>339</v>
      </c>
      <c r="AP4" s="46" t="s">
        <v>328</v>
      </c>
      <c r="AR4" s="53" t="s">
        <v>126</v>
      </c>
      <c r="AS4" s="53"/>
    </row>
    <row r="5" spans="1:46" ht="15.75" customHeight="1" x14ac:dyDescent="0.25">
      <c r="A5" s="50">
        <v>43775.154405972222</v>
      </c>
      <c r="B5" s="51">
        <v>43774</v>
      </c>
      <c r="C5" s="46" t="s">
        <v>340</v>
      </c>
      <c r="D5" s="46" t="s">
        <v>3</v>
      </c>
      <c r="E5" s="46" t="s">
        <v>45</v>
      </c>
      <c r="F5" s="46" t="s">
        <v>334</v>
      </c>
      <c r="G5" s="46" t="s">
        <v>51</v>
      </c>
      <c r="H5" s="46" t="s">
        <v>52</v>
      </c>
      <c r="I5" s="46" t="s">
        <v>341</v>
      </c>
      <c r="J5" s="65">
        <v>7</v>
      </c>
      <c r="K5" s="65">
        <v>7</v>
      </c>
      <c r="L5" s="65">
        <v>7</v>
      </c>
      <c r="M5" s="65">
        <v>7</v>
      </c>
      <c r="N5" s="65">
        <f>IFERROR(AVERAGEA(table[[#This Row],[International Study Visit in Portugal]:[International study visit in Germany]]),"")</f>
        <v>7.333333333333333</v>
      </c>
      <c r="O5" s="46">
        <v>9</v>
      </c>
      <c r="P5" s="46">
        <v>7</v>
      </c>
      <c r="Q5" s="46">
        <v>9</v>
      </c>
      <c r="R5" s="46">
        <v>7</v>
      </c>
      <c r="S5" s="46">
        <v>7</v>
      </c>
      <c r="T5" s="46">
        <v>5</v>
      </c>
      <c r="U5" s="46">
        <v>9</v>
      </c>
      <c r="V5" s="46" t="s">
        <v>336</v>
      </c>
      <c r="W5" s="46" t="s">
        <v>51</v>
      </c>
      <c r="X5" s="46" t="s">
        <v>337</v>
      </c>
      <c r="Y5" s="46">
        <v>8</v>
      </c>
      <c r="Z5" s="46">
        <v>8</v>
      </c>
      <c r="AA5" s="74">
        <f>AVERAGE(table[[#This Row],[1 Understanding and appreciating diversity]],table[[#This Row],[4 Communicating and advocacy for inclusion and countering discrimination]])</f>
        <v>8</v>
      </c>
      <c r="AB5" s="46">
        <v>8</v>
      </c>
      <c r="AC5" s="46">
        <v>8</v>
      </c>
      <c r="AD5" s="74">
        <f>AVERAGE(table[[#This Row],[3 Carrying out social actions]],table[[#This Row],[5 Feeling empowered and supported]],table[[#This Row],[7 Feeling motivated and inspired to do more in the future]])</f>
        <v>8</v>
      </c>
      <c r="AE5" s="46">
        <v>8</v>
      </c>
      <c r="AF5" s="46">
        <v>8</v>
      </c>
      <c r="AG5" s="46">
        <v>8</v>
      </c>
      <c r="AH5" s="74">
        <f>IFERROR(AVERAGE(table[[#This Row],[2 Learning new skills and tools I can use to promote inclusion or tackle discrimination]],table[[#This Row],[6 Participating actively in international events]]),"")</f>
        <v>8</v>
      </c>
      <c r="AJ5" s="46" t="s">
        <v>342</v>
      </c>
      <c r="AK5" s="46" t="s">
        <v>328</v>
      </c>
      <c r="AL5" s="46" t="s">
        <v>51</v>
      </c>
      <c r="AM5" s="46" t="s">
        <v>328</v>
      </c>
      <c r="AN5" s="46" t="s">
        <v>51</v>
      </c>
      <c r="AO5" s="46" t="s">
        <v>343</v>
      </c>
      <c r="AP5" s="46" t="s">
        <v>330</v>
      </c>
      <c r="AQ5" s="46" t="s">
        <v>344</v>
      </c>
      <c r="AR5" s="53" t="s">
        <v>345</v>
      </c>
      <c r="AS5" s="53" t="s">
        <v>346</v>
      </c>
    </row>
    <row r="6" spans="1:46" ht="15.75" customHeight="1" x14ac:dyDescent="0.25">
      <c r="A6" s="50">
        <v>43775.158315787034</v>
      </c>
      <c r="B6" s="51">
        <v>43774</v>
      </c>
      <c r="C6" s="46" t="s">
        <v>340</v>
      </c>
      <c r="D6" s="46" t="s">
        <v>4</v>
      </c>
      <c r="E6" s="46" t="s">
        <v>48</v>
      </c>
      <c r="F6" s="46" t="s">
        <v>334</v>
      </c>
      <c r="G6" s="46" t="s">
        <v>52</v>
      </c>
      <c r="H6" s="46" t="s">
        <v>52</v>
      </c>
      <c r="I6" s="46" t="s">
        <v>341</v>
      </c>
      <c r="J6" s="65" t="s">
        <v>336</v>
      </c>
      <c r="K6" s="65">
        <v>10</v>
      </c>
      <c r="L6" s="65" t="s">
        <v>336</v>
      </c>
      <c r="M6" s="65">
        <v>8</v>
      </c>
      <c r="N6" s="65">
        <f>IFERROR(AVERAGE(table[[#This Row],[International Study Visit in Portugal]:[International study visit in Germany]]),"")</f>
        <v>7.666666666666667</v>
      </c>
      <c r="O6" s="46">
        <v>10</v>
      </c>
      <c r="P6" s="46" t="s">
        <v>336</v>
      </c>
      <c r="Q6" s="46" t="s">
        <v>336</v>
      </c>
      <c r="R6" s="46" t="s">
        <v>336</v>
      </c>
      <c r="S6" s="46">
        <v>6</v>
      </c>
      <c r="T6" s="46">
        <v>7</v>
      </c>
      <c r="U6" s="46">
        <v>10</v>
      </c>
      <c r="V6" s="46" t="s">
        <v>336</v>
      </c>
      <c r="W6" s="46" t="s">
        <v>51</v>
      </c>
      <c r="X6" s="46" t="s">
        <v>337</v>
      </c>
      <c r="Z6" s="46">
        <v>9</v>
      </c>
      <c r="AA6" s="74">
        <f>AVERAGE(table[[#This Row],[1 Understanding and appreciating diversity]],table[[#This Row],[4 Communicating and advocacy for inclusion and countering discrimination]])</f>
        <v>9</v>
      </c>
      <c r="AB6" s="46">
        <v>8</v>
      </c>
      <c r="AC6" s="46">
        <v>9</v>
      </c>
      <c r="AD6" s="74">
        <f>AVERAGE(table[[#This Row],[3 Carrying out social actions]],table[[#This Row],[5 Feeling empowered and supported]],table[[#This Row],[7 Feeling motivated and inspired to do more in the future]])</f>
        <v>9</v>
      </c>
      <c r="AE6" s="46">
        <v>9</v>
      </c>
      <c r="AF6" s="46">
        <v>10</v>
      </c>
      <c r="AG6" s="46">
        <v>10</v>
      </c>
      <c r="AH6" s="74">
        <f>IFERROR(AVERAGE(table[[#This Row],[2 Learning new skills and tools I can use to promote inclusion or tackle discrimination]],table[[#This Row],[6 Participating actively in international events]]),"")</f>
        <v>9.5</v>
      </c>
      <c r="AI6" s="46" t="s">
        <v>347</v>
      </c>
      <c r="AJ6" s="52" t="s">
        <v>348</v>
      </c>
      <c r="AK6" s="46" t="s">
        <v>328</v>
      </c>
      <c r="AL6" s="46" t="s">
        <v>51</v>
      </c>
      <c r="AM6" s="46" t="s">
        <v>328</v>
      </c>
      <c r="AN6" s="46" t="s">
        <v>52</v>
      </c>
      <c r="AO6" s="46" t="s">
        <v>349</v>
      </c>
      <c r="AP6" s="46" t="s">
        <v>328</v>
      </c>
      <c r="AR6" s="53" t="s">
        <v>126</v>
      </c>
      <c r="AS6" s="53"/>
    </row>
    <row r="7" spans="1:46" ht="15.75" customHeight="1" x14ac:dyDescent="0.25">
      <c r="A7" s="50">
        <v>43775.166004282408</v>
      </c>
      <c r="B7" s="51">
        <v>43774</v>
      </c>
      <c r="C7" s="46" t="s">
        <v>340</v>
      </c>
      <c r="D7" s="46" t="s">
        <v>3</v>
      </c>
      <c r="E7" s="46" t="s">
        <v>46</v>
      </c>
      <c r="F7" s="46" t="s">
        <v>334</v>
      </c>
      <c r="G7" s="46" t="s">
        <v>52</v>
      </c>
      <c r="H7" s="46" t="s">
        <v>52</v>
      </c>
      <c r="I7" s="46" t="s">
        <v>341</v>
      </c>
      <c r="J7" s="65" t="s">
        <v>336</v>
      </c>
      <c r="K7" s="65">
        <v>10</v>
      </c>
      <c r="L7" s="65" t="s">
        <v>336</v>
      </c>
      <c r="M7" s="65">
        <v>10</v>
      </c>
      <c r="N7" s="65">
        <f>IFERROR(AVERAGE(table[[#This Row],[International Study Visit in Portugal]:[International study visit in Germany]]),"")</f>
        <v>10</v>
      </c>
      <c r="O7" s="46" t="s">
        <v>336</v>
      </c>
      <c r="P7" s="46" t="s">
        <v>336</v>
      </c>
      <c r="Q7" s="46">
        <v>10</v>
      </c>
      <c r="R7" s="46" t="s">
        <v>336</v>
      </c>
      <c r="S7" s="46" t="s">
        <v>336</v>
      </c>
      <c r="T7" s="46">
        <v>10</v>
      </c>
      <c r="U7" s="46">
        <v>10</v>
      </c>
      <c r="V7" s="46" t="s">
        <v>336</v>
      </c>
      <c r="W7" s="46" t="s">
        <v>51</v>
      </c>
      <c r="X7" s="46" t="s">
        <v>325</v>
      </c>
      <c r="Y7" s="46">
        <v>10</v>
      </c>
      <c r="Z7" s="46">
        <v>10</v>
      </c>
      <c r="AA7" s="74">
        <f>AVERAGE(table[[#This Row],[1 Understanding and appreciating diversity]],table[[#This Row],[4 Communicating and advocacy for inclusion and countering discrimination]])</f>
        <v>10</v>
      </c>
      <c r="AB7" s="46">
        <v>10</v>
      </c>
      <c r="AC7" s="46">
        <v>10</v>
      </c>
      <c r="AD7" s="74">
        <f>AVERAGE(table[[#This Row],[3 Carrying out social actions]],table[[#This Row],[5 Feeling empowered and supported]],table[[#This Row],[7 Feeling motivated and inspired to do more in the future]])</f>
        <v>10</v>
      </c>
      <c r="AE7" s="46">
        <v>10</v>
      </c>
      <c r="AF7" s="46">
        <v>10</v>
      </c>
      <c r="AG7" s="46">
        <v>10</v>
      </c>
      <c r="AH7" s="74">
        <f>IFERROR(AVERAGE(table[[#This Row],[2 Learning new skills and tools I can use to promote inclusion or tackle discrimination]],table[[#This Row],[6 Participating actively in international events]]),"")</f>
        <v>10</v>
      </c>
      <c r="AI7" s="46" t="s">
        <v>350</v>
      </c>
      <c r="AJ7" s="52" t="s">
        <v>351</v>
      </c>
      <c r="AK7" s="46" t="s">
        <v>327</v>
      </c>
      <c r="AL7" s="46" t="s">
        <v>51</v>
      </c>
      <c r="AM7" s="46" t="s">
        <v>327</v>
      </c>
      <c r="AN7" s="46" t="s">
        <v>51</v>
      </c>
      <c r="AO7" s="46" t="s">
        <v>352</v>
      </c>
      <c r="AP7" s="46" t="s">
        <v>328</v>
      </c>
      <c r="AQ7" s="46" t="s">
        <v>353</v>
      </c>
      <c r="AR7" s="53" t="s">
        <v>354</v>
      </c>
      <c r="AS7" s="53" t="s">
        <v>355</v>
      </c>
    </row>
    <row r="8" spans="1:46" ht="15.75" customHeight="1" x14ac:dyDescent="0.25">
      <c r="A8" s="50">
        <v>43775.176051944443</v>
      </c>
      <c r="B8" s="51">
        <v>43774</v>
      </c>
      <c r="C8" s="46" t="s">
        <v>340</v>
      </c>
      <c r="D8" s="46" t="s">
        <v>4</v>
      </c>
      <c r="E8" s="46" t="s">
        <v>47</v>
      </c>
      <c r="F8" s="46" t="s">
        <v>334</v>
      </c>
      <c r="G8" s="46" t="s">
        <v>52</v>
      </c>
      <c r="H8" s="46" t="s">
        <v>52</v>
      </c>
      <c r="I8" s="46" t="s">
        <v>341</v>
      </c>
      <c r="J8" s="65" t="s">
        <v>336</v>
      </c>
      <c r="K8" s="65">
        <v>10</v>
      </c>
      <c r="L8" s="65">
        <v>10</v>
      </c>
      <c r="M8" s="65">
        <v>10</v>
      </c>
      <c r="N8" s="65">
        <f>IFERROR(AVERAGE(table[[#This Row],[International Study Visit in Portugal]:[International study visit in Germany]]),"")</f>
        <v>10</v>
      </c>
      <c r="O8" s="46">
        <v>10</v>
      </c>
      <c r="P8" s="46" t="s">
        <v>336</v>
      </c>
      <c r="Q8" s="46" t="s">
        <v>336</v>
      </c>
      <c r="R8" s="46" t="s">
        <v>336</v>
      </c>
      <c r="S8" s="46" t="s">
        <v>336</v>
      </c>
      <c r="T8" s="46">
        <v>10</v>
      </c>
      <c r="U8" s="46">
        <v>10</v>
      </c>
      <c r="V8" s="46" t="s">
        <v>336</v>
      </c>
      <c r="W8" s="46" t="s">
        <v>51</v>
      </c>
      <c r="X8" s="46" t="s">
        <v>337</v>
      </c>
      <c r="Y8" s="46">
        <v>10</v>
      </c>
      <c r="Z8" s="46">
        <v>10</v>
      </c>
      <c r="AA8" s="74">
        <f>AVERAGE(table[[#This Row],[1 Understanding and appreciating diversity]],table[[#This Row],[4 Communicating and advocacy for inclusion and countering discrimination]])</f>
        <v>10</v>
      </c>
      <c r="AB8" s="46">
        <v>10</v>
      </c>
      <c r="AC8" s="46">
        <v>10</v>
      </c>
      <c r="AD8" s="74">
        <f>AVERAGE(table[[#This Row],[3 Carrying out social actions]],table[[#This Row],[5 Feeling empowered and supported]],table[[#This Row],[7 Feeling motivated and inspired to do more in the future]])</f>
        <v>10</v>
      </c>
      <c r="AE8" s="46">
        <v>10</v>
      </c>
      <c r="AF8" s="46">
        <v>10</v>
      </c>
      <c r="AG8" s="46">
        <v>10</v>
      </c>
      <c r="AH8" s="74">
        <f>IFERROR(AVERAGE(table[[#This Row],[2 Learning new skills and tools I can use to promote inclusion or tackle discrimination]],table[[#This Row],[6 Participating actively in international events]]),"")</f>
        <v>10</v>
      </c>
      <c r="AI8" s="46" t="s">
        <v>356</v>
      </c>
      <c r="AJ8" s="52" t="s">
        <v>357</v>
      </c>
      <c r="AK8" s="46" t="s">
        <v>327</v>
      </c>
      <c r="AL8" s="46" t="s">
        <v>51</v>
      </c>
      <c r="AM8" s="46" t="s">
        <v>327</v>
      </c>
      <c r="AN8" s="46" t="s">
        <v>51</v>
      </c>
      <c r="AO8" s="46" t="s">
        <v>358</v>
      </c>
      <c r="AP8" s="46" t="s">
        <v>327</v>
      </c>
      <c r="AQ8" s="46" t="s">
        <v>359</v>
      </c>
      <c r="AR8" s="53" t="s">
        <v>345</v>
      </c>
      <c r="AS8" s="53" t="s">
        <v>360</v>
      </c>
    </row>
    <row r="9" spans="1:46" ht="15.75" customHeight="1" x14ac:dyDescent="0.25">
      <c r="A9" s="50">
        <v>43775.208645034727</v>
      </c>
      <c r="B9" s="51">
        <v>43627</v>
      </c>
      <c r="C9" s="46" t="s">
        <v>340</v>
      </c>
      <c r="D9" s="46" t="s">
        <v>4</v>
      </c>
      <c r="E9" s="46" t="s">
        <v>45</v>
      </c>
      <c r="F9" s="46" t="s">
        <v>322</v>
      </c>
      <c r="G9" s="46" t="s">
        <v>51</v>
      </c>
      <c r="H9" s="46" t="s">
        <v>52</v>
      </c>
      <c r="I9" s="46" t="s">
        <v>361</v>
      </c>
      <c r="J9" s="65">
        <v>10</v>
      </c>
      <c r="K9" s="65">
        <v>10</v>
      </c>
      <c r="L9" s="65">
        <v>10</v>
      </c>
      <c r="M9" s="65">
        <v>10</v>
      </c>
      <c r="N9" s="65">
        <f>IFERROR(AVERAGE(table[[#This Row],[International Study Visit in Portugal]:[International study visit in Germany]]),"")</f>
        <v>9.1666666666666661</v>
      </c>
      <c r="O9" s="46">
        <v>9</v>
      </c>
      <c r="P9" s="46">
        <v>9</v>
      </c>
      <c r="Q9" s="46">
        <v>9</v>
      </c>
      <c r="R9" s="46">
        <v>10</v>
      </c>
      <c r="S9" s="46">
        <v>9</v>
      </c>
      <c r="T9" s="46">
        <v>9</v>
      </c>
      <c r="U9" s="46">
        <v>9</v>
      </c>
      <c r="V9" s="46">
        <v>9</v>
      </c>
      <c r="W9" s="46" t="s">
        <v>51</v>
      </c>
      <c r="X9" s="46" t="s">
        <v>325</v>
      </c>
      <c r="Y9" s="46">
        <v>10</v>
      </c>
      <c r="Z9" s="46">
        <v>10</v>
      </c>
      <c r="AA9" s="74">
        <f>AVERAGE(table[[#This Row],[1 Understanding and appreciating diversity]],table[[#This Row],[4 Communicating and advocacy for inclusion and countering discrimination]])</f>
        <v>10</v>
      </c>
      <c r="AB9" s="46">
        <v>10</v>
      </c>
      <c r="AC9" s="46">
        <v>10</v>
      </c>
      <c r="AD9" s="74">
        <f>AVERAGE(table[[#This Row],[3 Carrying out social actions]],table[[#This Row],[5 Feeling empowered and supported]],table[[#This Row],[7 Feeling motivated and inspired to do more in the future]])</f>
        <v>10</v>
      </c>
      <c r="AE9" s="46">
        <v>10</v>
      </c>
      <c r="AF9" s="46">
        <v>10</v>
      </c>
      <c r="AG9" s="46">
        <v>10</v>
      </c>
      <c r="AH9" s="74">
        <f>IFERROR(AVERAGE(table[[#This Row],[2 Learning new skills and tools I can use to promote inclusion or tackle discrimination]],table[[#This Row],[6 Participating actively in international events]]),"")</f>
        <v>10</v>
      </c>
      <c r="AI9" s="46" t="s">
        <v>362</v>
      </c>
      <c r="AJ9" s="52" t="s">
        <v>363</v>
      </c>
      <c r="AK9" s="46" t="s">
        <v>328</v>
      </c>
      <c r="AL9" s="46" t="s">
        <v>51</v>
      </c>
      <c r="AM9" s="46" t="s">
        <v>327</v>
      </c>
      <c r="AN9" s="46" t="s">
        <v>51</v>
      </c>
      <c r="AO9" s="46" t="s">
        <v>364</v>
      </c>
      <c r="AP9" s="46" t="s">
        <v>327</v>
      </c>
      <c r="AQ9" s="46" t="s">
        <v>365</v>
      </c>
      <c r="AR9" s="53" t="s">
        <v>345</v>
      </c>
      <c r="AS9" s="53" t="s">
        <v>366</v>
      </c>
    </row>
    <row r="10" spans="1:46" ht="15.75" customHeight="1" x14ac:dyDescent="0.25">
      <c r="A10" s="50">
        <v>43775.262621423608</v>
      </c>
      <c r="B10" s="51">
        <v>43774</v>
      </c>
      <c r="C10" s="46" t="s">
        <v>340</v>
      </c>
      <c r="D10" s="46" t="s">
        <v>4</v>
      </c>
      <c r="E10" s="46" t="s">
        <v>46</v>
      </c>
      <c r="F10" s="46" t="s">
        <v>367</v>
      </c>
      <c r="G10" s="46" t="s">
        <v>52</v>
      </c>
      <c r="H10" s="46" t="s">
        <v>52</v>
      </c>
      <c r="I10" s="46" t="s">
        <v>368</v>
      </c>
      <c r="J10" s="65">
        <v>3</v>
      </c>
      <c r="K10" s="65">
        <v>3</v>
      </c>
      <c r="L10" s="65">
        <v>3</v>
      </c>
      <c r="M10" s="65">
        <v>3</v>
      </c>
      <c r="N10" s="65">
        <f>IFERROR(AVERAGE(table[[#This Row],[International Study Visit in Portugal]:[International study visit in Germany]]),"")</f>
        <v>3</v>
      </c>
      <c r="O10" s="46">
        <v>3</v>
      </c>
      <c r="P10" s="46">
        <v>3</v>
      </c>
      <c r="Q10" s="46">
        <v>3</v>
      </c>
      <c r="R10" s="46">
        <v>3</v>
      </c>
      <c r="S10" s="46">
        <v>3</v>
      </c>
      <c r="T10" s="46">
        <v>3</v>
      </c>
      <c r="U10" s="46">
        <v>3</v>
      </c>
      <c r="V10" s="46">
        <v>3</v>
      </c>
      <c r="W10" s="46" t="s">
        <v>51</v>
      </c>
      <c r="X10" s="46" t="s">
        <v>325</v>
      </c>
      <c r="Y10" s="46">
        <v>3</v>
      </c>
      <c r="Z10" s="46">
        <v>3</v>
      </c>
      <c r="AA10" s="74">
        <f>AVERAGE(table[[#This Row],[1 Understanding and appreciating diversity]],table[[#This Row],[4 Communicating and advocacy for inclusion and countering discrimination]])</f>
        <v>3</v>
      </c>
      <c r="AB10" s="46">
        <v>3</v>
      </c>
      <c r="AC10" s="46">
        <v>3</v>
      </c>
      <c r="AD10" s="74">
        <f>AVERAGE(table[[#This Row],[3 Carrying out social actions]],table[[#This Row],[5 Feeling empowered and supported]],table[[#This Row],[7 Feeling motivated and inspired to do more in the future]])</f>
        <v>3</v>
      </c>
      <c r="AE10" s="46">
        <v>3</v>
      </c>
      <c r="AF10" s="46">
        <v>3</v>
      </c>
      <c r="AG10" s="46">
        <v>3</v>
      </c>
      <c r="AH10" s="74">
        <f>IFERROR(AVERAGE(table[[#This Row],[2 Learning new skills and tools I can use to promote inclusion or tackle discrimination]],table[[#This Row],[6 Participating actively in international events]]),"")</f>
        <v>3</v>
      </c>
      <c r="AI10" s="46" t="s">
        <v>369</v>
      </c>
      <c r="AJ10" s="52" t="s">
        <v>370</v>
      </c>
      <c r="AK10" s="46" t="s">
        <v>328</v>
      </c>
      <c r="AL10" s="46" t="s">
        <v>51</v>
      </c>
      <c r="AM10" s="46" t="s">
        <v>327</v>
      </c>
      <c r="AN10" s="46" t="s">
        <v>51</v>
      </c>
      <c r="AO10" s="46" t="s">
        <v>371</v>
      </c>
      <c r="AP10" s="46" t="s">
        <v>328</v>
      </c>
      <c r="AQ10" s="46" t="s">
        <v>372</v>
      </c>
      <c r="AR10" s="53" t="s">
        <v>345</v>
      </c>
      <c r="AS10" s="53" t="s">
        <v>373</v>
      </c>
    </row>
    <row r="11" spans="1:46" ht="15.75" customHeight="1" x14ac:dyDescent="0.25">
      <c r="A11" s="50">
        <v>43775.272293206013</v>
      </c>
      <c r="B11" s="51">
        <v>43774</v>
      </c>
      <c r="C11" s="46" t="s">
        <v>340</v>
      </c>
      <c r="D11" s="46" t="s">
        <v>4</v>
      </c>
      <c r="E11" s="46" t="s">
        <v>45</v>
      </c>
      <c r="F11" s="46" t="s">
        <v>367</v>
      </c>
      <c r="G11" s="46" t="s">
        <v>51</v>
      </c>
      <c r="H11" s="46" t="s">
        <v>52</v>
      </c>
      <c r="I11" s="46" t="s">
        <v>374</v>
      </c>
      <c r="J11" s="65">
        <v>1</v>
      </c>
      <c r="K11" s="65">
        <v>2</v>
      </c>
      <c r="L11" s="65">
        <v>3</v>
      </c>
      <c r="M11" s="65">
        <v>3</v>
      </c>
      <c r="N11" s="65">
        <f>IFERROR(AVERAGE(table[[#This Row],[International Study Visit in Portugal]:[International study visit in Germany]]),"")</f>
        <v>1.3333333333333333</v>
      </c>
      <c r="O11" s="46">
        <v>1</v>
      </c>
      <c r="P11" s="46">
        <v>1</v>
      </c>
      <c r="Q11" s="46">
        <v>3</v>
      </c>
      <c r="R11" s="46">
        <v>1</v>
      </c>
      <c r="S11" s="46">
        <v>1</v>
      </c>
      <c r="T11" s="46">
        <v>1</v>
      </c>
      <c r="U11" s="46">
        <v>3</v>
      </c>
      <c r="V11" s="46">
        <v>3</v>
      </c>
      <c r="W11" s="46" t="s">
        <v>52</v>
      </c>
      <c r="X11" s="46" t="s">
        <v>375</v>
      </c>
      <c r="Y11" s="46">
        <v>3</v>
      </c>
      <c r="Z11" s="46">
        <v>3</v>
      </c>
      <c r="AA11" s="74">
        <f>AVERAGE(table[[#This Row],[1 Understanding and appreciating diversity]],table[[#This Row],[4 Communicating and advocacy for inclusion and countering discrimination]])</f>
        <v>3</v>
      </c>
      <c r="AB11" s="46">
        <v>3</v>
      </c>
      <c r="AC11" s="46">
        <v>3</v>
      </c>
      <c r="AD11" s="74">
        <f>AVERAGE(table[[#This Row],[3 Carrying out social actions]],table[[#This Row],[5 Feeling empowered and supported]],table[[#This Row],[7 Feeling motivated and inspired to do more in the future]])</f>
        <v>3</v>
      </c>
      <c r="AE11" s="46">
        <v>3</v>
      </c>
      <c r="AF11" s="46">
        <v>3</v>
      </c>
      <c r="AG11" s="46">
        <v>3</v>
      </c>
      <c r="AH11" s="74">
        <f>IFERROR(AVERAGE(table[[#This Row],[2 Learning new skills and tools I can use to promote inclusion or tackle discrimination]],table[[#This Row],[6 Participating actively in international events]]),"")</f>
        <v>3</v>
      </c>
      <c r="AI11" s="46" t="s">
        <v>376</v>
      </c>
      <c r="AJ11" s="52" t="s">
        <v>126</v>
      </c>
      <c r="AK11" s="46" t="s">
        <v>328</v>
      </c>
      <c r="AL11" s="46" t="s">
        <v>51</v>
      </c>
      <c r="AM11" s="46" t="s">
        <v>327</v>
      </c>
      <c r="AN11" s="46" t="s">
        <v>51</v>
      </c>
      <c r="AO11" s="46" t="s">
        <v>377</v>
      </c>
      <c r="AP11" s="46" t="s">
        <v>327</v>
      </c>
      <c r="AR11" s="53" t="s">
        <v>126</v>
      </c>
      <c r="AS11" s="53"/>
    </row>
    <row r="12" spans="1:46" ht="15.75" customHeight="1" x14ac:dyDescent="0.25">
      <c r="A12" s="50">
        <v>43775.276859398145</v>
      </c>
      <c r="B12" s="51">
        <v>43774</v>
      </c>
      <c r="C12" s="46" t="s">
        <v>340</v>
      </c>
      <c r="D12" s="46" t="s">
        <v>4</v>
      </c>
      <c r="E12" s="46" t="s">
        <v>46</v>
      </c>
      <c r="F12" s="46" t="s">
        <v>367</v>
      </c>
      <c r="G12" s="46" t="s">
        <v>51</v>
      </c>
      <c r="H12" s="46" t="s">
        <v>52</v>
      </c>
      <c r="I12" s="46" t="s">
        <v>374</v>
      </c>
      <c r="J12" s="65">
        <v>10</v>
      </c>
      <c r="K12" s="65">
        <v>10</v>
      </c>
      <c r="L12" s="65">
        <v>10</v>
      </c>
      <c r="M12" s="65">
        <v>10</v>
      </c>
      <c r="N12" s="65">
        <f>IFERROR(AVERAGE(table[[#This Row],[International Study Visit in Portugal]:[International study visit in Germany]]),"")</f>
        <v>10</v>
      </c>
      <c r="O12" s="46">
        <v>10</v>
      </c>
      <c r="P12" s="46">
        <v>10</v>
      </c>
      <c r="Q12" s="46">
        <v>10</v>
      </c>
      <c r="R12" s="46">
        <v>10</v>
      </c>
      <c r="S12" s="46">
        <v>10</v>
      </c>
      <c r="T12" s="46">
        <v>10</v>
      </c>
      <c r="U12" s="46">
        <v>10</v>
      </c>
      <c r="V12" s="46">
        <v>10</v>
      </c>
      <c r="W12" s="46" t="s">
        <v>52</v>
      </c>
      <c r="X12" s="46" t="s">
        <v>325</v>
      </c>
      <c r="Y12" s="46">
        <v>9</v>
      </c>
      <c r="Z12" s="46">
        <v>10</v>
      </c>
      <c r="AA12" s="74">
        <f>AVERAGE(table[[#This Row],[1 Understanding and appreciating diversity]],table[[#This Row],[4 Communicating and advocacy for inclusion and countering discrimination]])</f>
        <v>9</v>
      </c>
      <c r="AB12" s="46">
        <v>10</v>
      </c>
      <c r="AC12" s="46">
        <v>9</v>
      </c>
      <c r="AD12" s="74">
        <f>AVERAGE(table[[#This Row],[3 Carrying out social actions]],table[[#This Row],[5 Feeling empowered and supported]],table[[#This Row],[7 Feeling motivated and inspired to do more in the future]])</f>
        <v>10</v>
      </c>
      <c r="AE12" s="46">
        <v>10</v>
      </c>
      <c r="AF12" s="46">
        <v>10</v>
      </c>
      <c r="AG12" s="46">
        <v>10</v>
      </c>
      <c r="AH12" s="74">
        <f>IFERROR(AVERAGE(table[[#This Row],[2 Learning new skills and tools I can use to promote inclusion or tackle discrimination]],table[[#This Row],[6 Participating actively in international events]]),"")</f>
        <v>10</v>
      </c>
      <c r="AK12" s="46" t="s">
        <v>328</v>
      </c>
      <c r="AL12" s="46" t="s">
        <v>51</v>
      </c>
      <c r="AM12" s="46" t="s">
        <v>328</v>
      </c>
      <c r="AN12" s="46" t="s">
        <v>51</v>
      </c>
      <c r="AO12" s="46" t="s">
        <v>378</v>
      </c>
      <c r="AP12" s="46" t="s">
        <v>328</v>
      </c>
      <c r="AR12" s="53" t="s">
        <v>126</v>
      </c>
      <c r="AS12" s="53"/>
    </row>
    <row r="13" spans="1:46" ht="15.75" customHeight="1" x14ac:dyDescent="0.25">
      <c r="A13" s="50">
        <v>43775.463096585649</v>
      </c>
      <c r="B13" s="51">
        <v>43774</v>
      </c>
      <c r="C13" s="46" t="s">
        <v>340</v>
      </c>
      <c r="D13" s="46" t="s">
        <v>4</v>
      </c>
      <c r="E13" s="46" t="s">
        <v>46</v>
      </c>
      <c r="F13" s="46" t="s">
        <v>334</v>
      </c>
      <c r="G13" s="46" t="s">
        <v>52</v>
      </c>
      <c r="H13" s="46" t="s">
        <v>52</v>
      </c>
      <c r="I13" s="46" t="s">
        <v>341</v>
      </c>
      <c r="J13" s="65" t="s">
        <v>336</v>
      </c>
      <c r="K13" s="65">
        <v>10</v>
      </c>
      <c r="L13" s="65">
        <v>10</v>
      </c>
      <c r="M13" s="65">
        <v>10</v>
      </c>
      <c r="N13" s="65">
        <f>IFERROR(AVERAGE(table[[#This Row],[International Study Visit in Portugal]:[International study visit in Germany]]),"")</f>
        <v>10</v>
      </c>
      <c r="O13" s="46" t="s">
        <v>336</v>
      </c>
      <c r="P13" s="46">
        <v>10</v>
      </c>
      <c r="Q13" s="46" t="s">
        <v>336</v>
      </c>
      <c r="R13" s="46" t="s">
        <v>336</v>
      </c>
      <c r="S13" s="46" t="s">
        <v>336</v>
      </c>
      <c r="T13" s="46">
        <v>10</v>
      </c>
      <c r="U13" s="46">
        <v>10</v>
      </c>
      <c r="V13" s="46" t="s">
        <v>336</v>
      </c>
      <c r="W13" s="46" t="s">
        <v>51</v>
      </c>
      <c r="X13" s="46" t="s">
        <v>325</v>
      </c>
      <c r="Y13" s="46">
        <v>10</v>
      </c>
      <c r="Z13" s="46">
        <v>9</v>
      </c>
      <c r="AA13" s="74">
        <f>AVERAGE(table[[#This Row],[1 Understanding and appreciating diversity]],table[[#This Row],[4 Communicating and advocacy for inclusion and countering discrimination]])</f>
        <v>9.5</v>
      </c>
      <c r="AB13" s="46">
        <v>10</v>
      </c>
      <c r="AC13" s="46">
        <v>9</v>
      </c>
      <c r="AD13" s="74">
        <f>AVERAGE(table[[#This Row],[3 Carrying out social actions]],table[[#This Row],[5 Feeling empowered and supported]],table[[#This Row],[7 Feeling motivated and inspired to do more in the future]])</f>
        <v>10</v>
      </c>
      <c r="AE13" s="46">
        <v>10</v>
      </c>
      <c r="AF13" s="46">
        <v>10</v>
      </c>
      <c r="AG13" s="46">
        <v>10</v>
      </c>
      <c r="AH13" s="74">
        <f>IFERROR(AVERAGE(table[[#This Row],[2 Learning new skills and tools I can use to promote inclusion or tackle discrimination]],table[[#This Row],[6 Participating actively in international events]]),"")</f>
        <v>9.5</v>
      </c>
      <c r="AI13" s="46" t="s">
        <v>379</v>
      </c>
      <c r="AJ13" s="52" t="s">
        <v>380</v>
      </c>
      <c r="AK13" s="46" t="s">
        <v>327</v>
      </c>
      <c r="AL13" s="46" t="s">
        <v>51</v>
      </c>
      <c r="AM13" s="46" t="s">
        <v>327</v>
      </c>
      <c r="AN13" s="46" t="s">
        <v>51</v>
      </c>
      <c r="AO13" s="46" t="s">
        <v>381</v>
      </c>
      <c r="AP13" s="46" t="s">
        <v>328</v>
      </c>
      <c r="AQ13" s="46" t="s">
        <v>382</v>
      </c>
      <c r="AR13" s="53" t="s">
        <v>345</v>
      </c>
      <c r="AS13" s="53" t="s">
        <v>383</v>
      </c>
    </row>
    <row r="14" spans="1:46" ht="15.75" customHeight="1" x14ac:dyDescent="0.25">
      <c r="A14" s="50">
        <v>43775.842930914354</v>
      </c>
      <c r="B14" s="51">
        <v>43775</v>
      </c>
      <c r="C14" s="46" t="s">
        <v>340</v>
      </c>
      <c r="D14" s="46" t="s">
        <v>384</v>
      </c>
      <c r="E14" s="46" t="s">
        <v>45</v>
      </c>
      <c r="F14" s="46" t="s">
        <v>322</v>
      </c>
      <c r="G14" s="46" t="s">
        <v>51</v>
      </c>
      <c r="H14" s="46" t="s">
        <v>52</v>
      </c>
      <c r="I14" s="46" t="s">
        <v>361</v>
      </c>
      <c r="J14" s="65">
        <v>3</v>
      </c>
      <c r="K14" s="65">
        <v>3</v>
      </c>
      <c r="L14" s="65">
        <v>3</v>
      </c>
      <c r="M14" s="65">
        <v>3</v>
      </c>
      <c r="N14" s="65">
        <f>IFERROR(AVERAGE(table[[#This Row],[International Study Visit in Portugal]:[International study visit in Germany]]),"")</f>
        <v>2</v>
      </c>
      <c r="O14" s="46">
        <v>2</v>
      </c>
      <c r="P14" s="46">
        <v>2</v>
      </c>
      <c r="Q14" s="46">
        <v>2</v>
      </c>
      <c r="R14" s="46">
        <v>2</v>
      </c>
      <c r="S14" s="46">
        <v>2</v>
      </c>
      <c r="T14" s="46">
        <v>2</v>
      </c>
      <c r="U14" s="46">
        <v>1</v>
      </c>
      <c r="V14" s="46">
        <v>3</v>
      </c>
      <c r="W14" s="46" t="s">
        <v>51</v>
      </c>
      <c r="X14" s="46" t="s">
        <v>337</v>
      </c>
      <c r="Y14" s="46">
        <v>7</v>
      </c>
      <c r="Z14" s="46">
        <v>8</v>
      </c>
      <c r="AA14" s="74">
        <f>AVERAGE(table[[#This Row],[1 Understanding and appreciating diversity]],table[[#This Row],[4 Communicating and advocacy for inclusion and countering discrimination]])</f>
        <v>7.5</v>
      </c>
      <c r="AB14" s="46">
        <v>8</v>
      </c>
      <c r="AC14" s="46">
        <v>8</v>
      </c>
      <c r="AD14" s="74">
        <f>AVERAGE(table[[#This Row],[3 Carrying out social actions]],table[[#This Row],[5 Feeling empowered and supported]],table[[#This Row],[7 Feeling motivated and inspired to do more in the future]])</f>
        <v>8</v>
      </c>
      <c r="AE14" s="46">
        <v>9</v>
      </c>
      <c r="AF14" s="46">
        <v>6</v>
      </c>
      <c r="AG14" s="46">
        <v>7</v>
      </c>
      <c r="AH14" s="74">
        <f>IFERROR(AVERAGE(table[[#This Row],[2 Learning new skills and tools I can use to promote inclusion or tackle discrimination]],table[[#This Row],[6 Participating actively in international events]]),"")</f>
        <v>7</v>
      </c>
      <c r="AI14" s="46" t="s">
        <v>385</v>
      </c>
      <c r="AJ14" s="52" t="s">
        <v>386</v>
      </c>
      <c r="AK14" s="46" t="s">
        <v>330</v>
      </c>
      <c r="AL14" s="46" t="s">
        <v>51</v>
      </c>
      <c r="AM14" s="46" t="s">
        <v>330</v>
      </c>
      <c r="AN14" s="46" t="s">
        <v>51</v>
      </c>
      <c r="AO14" s="46" t="s">
        <v>387</v>
      </c>
      <c r="AP14" s="46" t="s">
        <v>388</v>
      </c>
      <c r="AR14" s="53" t="s">
        <v>126</v>
      </c>
      <c r="AS14" s="53"/>
    </row>
    <row r="15" spans="1:46" ht="15.75" customHeight="1" x14ac:dyDescent="0.25">
      <c r="A15" s="50">
        <v>43775.93172818287</v>
      </c>
      <c r="B15" s="51">
        <v>43775</v>
      </c>
      <c r="C15" s="46" t="s">
        <v>340</v>
      </c>
      <c r="D15" s="46" t="s">
        <v>3</v>
      </c>
      <c r="E15" s="46" t="s">
        <v>45</v>
      </c>
      <c r="F15" s="46" t="s">
        <v>367</v>
      </c>
      <c r="G15" s="46" t="s">
        <v>51</v>
      </c>
      <c r="H15" s="46" t="s">
        <v>52</v>
      </c>
      <c r="I15" s="46" t="s">
        <v>389</v>
      </c>
      <c r="J15" s="65">
        <v>10</v>
      </c>
      <c r="K15" s="65">
        <v>10</v>
      </c>
      <c r="L15" s="65">
        <v>10</v>
      </c>
      <c r="M15" s="65">
        <v>10</v>
      </c>
      <c r="N15" s="65">
        <f>IFERROR(AVERAGE(table[[#This Row],[International Study Visit in Portugal]:[International study visit in Germany]]),"")</f>
        <v>4.666666666666667</v>
      </c>
      <c r="O15" s="46">
        <v>9</v>
      </c>
      <c r="P15" s="46">
        <v>1</v>
      </c>
      <c r="Q15" s="46">
        <v>6</v>
      </c>
      <c r="R15" s="46">
        <v>1</v>
      </c>
      <c r="S15" s="46">
        <v>1</v>
      </c>
      <c r="T15" s="46">
        <v>10</v>
      </c>
      <c r="U15" s="46">
        <v>1</v>
      </c>
      <c r="V15" s="46">
        <v>9</v>
      </c>
      <c r="W15" s="46" t="s">
        <v>51</v>
      </c>
      <c r="X15" s="46" t="s">
        <v>325</v>
      </c>
      <c r="Y15" s="46">
        <v>8</v>
      </c>
      <c r="Z15" s="46">
        <v>9</v>
      </c>
      <c r="AA15" s="74">
        <f>AVERAGE(table[[#This Row],[1 Understanding and appreciating diversity]],table[[#This Row],[4 Communicating and advocacy for inclusion and countering discrimination]])</f>
        <v>8</v>
      </c>
      <c r="AB15" s="46">
        <v>8</v>
      </c>
      <c r="AC15" s="46">
        <v>8</v>
      </c>
      <c r="AD15" s="74">
        <f>AVERAGE(table[[#This Row],[3 Carrying out social actions]],table[[#This Row],[5 Feeling empowered and supported]],table[[#This Row],[7 Feeling motivated and inspired to do more in the future]])</f>
        <v>8.6666666666666661</v>
      </c>
      <c r="AE15" s="46">
        <v>9</v>
      </c>
      <c r="AF15" s="46">
        <v>9</v>
      </c>
      <c r="AG15" s="46">
        <v>9</v>
      </c>
      <c r="AH15" s="74">
        <f>IFERROR(AVERAGE(table[[#This Row],[2 Learning new skills and tools I can use to promote inclusion or tackle discrimination]],table[[#This Row],[6 Participating actively in international events]]),"")</f>
        <v>9</v>
      </c>
      <c r="AI15" s="46" t="s">
        <v>390</v>
      </c>
      <c r="AJ15" s="52" t="s">
        <v>391</v>
      </c>
      <c r="AK15" s="46" t="s">
        <v>327</v>
      </c>
      <c r="AL15" s="46" t="s">
        <v>51</v>
      </c>
      <c r="AM15" s="46" t="s">
        <v>327</v>
      </c>
      <c r="AN15" s="46" t="s">
        <v>51</v>
      </c>
      <c r="AO15" s="46" t="s">
        <v>392</v>
      </c>
      <c r="AP15" s="46" t="s">
        <v>327</v>
      </c>
      <c r="AR15" s="53" t="s">
        <v>126</v>
      </c>
      <c r="AS15" s="53"/>
    </row>
    <row r="16" spans="1:46" ht="15.75" customHeight="1" x14ac:dyDescent="0.25">
      <c r="A16" s="50">
        <v>43776.014879259259</v>
      </c>
      <c r="B16" s="51">
        <v>43627</v>
      </c>
      <c r="C16" s="46" t="s">
        <v>340</v>
      </c>
      <c r="D16" s="46" t="s">
        <v>4</v>
      </c>
      <c r="E16" s="46" t="s">
        <v>47</v>
      </c>
      <c r="F16" s="46" t="s">
        <v>367</v>
      </c>
      <c r="G16" s="46" t="s">
        <v>51</v>
      </c>
      <c r="H16" s="46" t="s">
        <v>52</v>
      </c>
      <c r="I16" s="46" t="s">
        <v>389</v>
      </c>
      <c r="J16" s="65">
        <v>4</v>
      </c>
      <c r="K16" s="65">
        <v>4</v>
      </c>
      <c r="L16" s="65">
        <v>4</v>
      </c>
      <c r="M16" s="65">
        <v>4</v>
      </c>
      <c r="N16" s="65">
        <f>IFERROR(AVERAGE(table[[#This Row],[International Study Visit in Portugal]:[International study visit in Germany]]),"")</f>
        <v>4</v>
      </c>
      <c r="O16" s="46">
        <v>4</v>
      </c>
      <c r="P16" s="46">
        <v>4</v>
      </c>
      <c r="Q16" s="46">
        <v>4</v>
      </c>
      <c r="R16" s="46">
        <v>4</v>
      </c>
      <c r="S16" s="46">
        <v>4</v>
      </c>
      <c r="T16" s="46">
        <v>4</v>
      </c>
      <c r="U16" s="46">
        <v>4</v>
      </c>
      <c r="V16" s="46">
        <v>4</v>
      </c>
      <c r="W16" s="46" t="s">
        <v>51</v>
      </c>
      <c r="X16" s="46" t="s">
        <v>337</v>
      </c>
      <c r="Y16" s="46">
        <v>8</v>
      </c>
      <c r="Z16" s="46">
        <v>8</v>
      </c>
      <c r="AA16" s="74">
        <f>AVERAGE(table[[#This Row],[1 Understanding and appreciating diversity]],table[[#This Row],[4 Communicating and advocacy for inclusion and countering discrimination]])</f>
        <v>8</v>
      </c>
      <c r="AB16" s="46">
        <v>8</v>
      </c>
      <c r="AC16" s="46">
        <v>8</v>
      </c>
      <c r="AD16" s="74">
        <f>AVERAGE(table[[#This Row],[3 Carrying out social actions]],table[[#This Row],[5 Feeling empowered and supported]],table[[#This Row],[7 Feeling motivated and inspired to do more in the future]])</f>
        <v>8</v>
      </c>
      <c r="AE16" s="46">
        <v>8</v>
      </c>
      <c r="AF16" s="46">
        <v>8</v>
      </c>
      <c r="AG16" s="46">
        <v>8</v>
      </c>
      <c r="AH16" s="74">
        <f>IFERROR(AVERAGE(table[[#This Row],[2 Learning new skills and tools I can use to promote inclusion or tackle discrimination]],table[[#This Row],[6 Participating actively in international events]]),"")</f>
        <v>8</v>
      </c>
      <c r="AI16" s="46" t="s">
        <v>393</v>
      </c>
      <c r="AJ16" s="46"/>
      <c r="AK16" s="46" t="s">
        <v>328</v>
      </c>
      <c r="AL16" s="46" t="s">
        <v>51</v>
      </c>
      <c r="AM16" s="46" t="s">
        <v>328</v>
      </c>
      <c r="AN16" s="46" t="s">
        <v>51</v>
      </c>
      <c r="AO16" s="46" t="s">
        <v>394</v>
      </c>
      <c r="AP16" s="46" t="s">
        <v>328</v>
      </c>
      <c r="AR16" s="53" t="s">
        <v>126</v>
      </c>
      <c r="AS16" s="53"/>
    </row>
    <row r="17" spans="1:45" ht="15.75" customHeight="1" x14ac:dyDescent="0.25">
      <c r="A17" s="50">
        <v>43776.026956770831</v>
      </c>
      <c r="B17" s="51">
        <v>43775</v>
      </c>
      <c r="C17" s="46" t="s">
        <v>340</v>
      </c>
      <c r="D17" s="46" t="s">
        <v>4</v>
      </c>
      <c r="E17" s="46" t="s">
        <v>45</v>
      </c>
      <c r="F17" s="46" t="s">
        <v>367</v>
      </c>
      <c r="G17" s="46" t="s">
        <v>52</v>
      </c>
      <c r="H17" s="46" t="s">
        <v>52</v>
      </c>
      <c r="I17" s="46" t="s">
        <v>395</v>
      </c>
      <c r="J17" s="65">
        <v>2</v>
      </c>
      <c r="K17" s="65">
        <v>3</v>
      </c>
      <c r="L17" s="65">
        <v>3</v>
      </c>
      <c r="M17" s="65">
        <v>3</v>
      </c>
      <c r="N17" s="65">
        <f>IFERROR(AVERAGE(table[[#This Row],[International Study Visit in Portugal]:[International study visit in Germany]]),"")</f>
        <v>3</v>
      </c>
      <c r="O17" s="46">
        <v>3</v>
      </c>
      <c r="P17" s="46">
        <v>3</v>
      </c>
      <c r="Q17" s="46">
        <v>3</v>
      </c>
      <c r="R17" s="46">
        <v>3</v>
      </c>
      <c r="S17" s="46">
        <v>3</v>
      </c>
      <c r="T17" s="46">
        <v>3</v>
      </c>
      <c r="U17" s="46">
        <v>3</v>
      </c>
      <c r="V17" s="46">
        <v>3</v>
      </c>
      <c r="W17" s="46" t="s">
        <v>52</v>
      </c>
      <c r="X17" s="46" t="s">
        <v>330</v>
      </c>
      <c r="Y17" s="46">
        <v>3</v>
      </c>
      <c r="Z17" s="46">
        <v>2</v>
      </c>
      <c r="AA17" s="74">
        <f>AVERAGE(table[[#This Row],[1 Understanding and appreciating diversity]],table[[#This Row],[4 Communicating and advocacy for inclusion and countering discrimination]])</f>
        <v>3</v>
      </c>
      <c r="AB17" s="46">
        <v>3</v>
      </c>
      <c r="AC17" s="46">
        <v>3</v>
      </c>
      <c r="AD17" s="74">
        <f>AVERAGE(table[[#This Row],[3 Carrying out social actions]],table[[#This Row],[5 Feeling empowered and supported]],table[[#This Row],[7 Feeling motivated and inspired to do more in the future]])</f>
        <v>2.6666666666666665</v>
      </c>
      <c r="AE17" s="46">
        <v>2</v>
      </c>
      <c r="AF17" s="46">
        <v>3</v>
      </c>
      <c r="AG17" s="46">
        <v>3</v>
      </c>
      <c r="AH17" s="74">
        <f>IFERROR(AVERAGE(table[[#This Row],[2 Learning new skills and tools I can use to promote inclusion or tackle discrimination]],table[[#This Row],[6 Participating actively in international events]]),"")</f>
        <v>2.5</v>
      </c>
      <c r="AI17" s="46" t="s">
        <v>396</v>
      </c>
      <c r="AJ17" s="52" t="s">
        <v>397</v>
      </c>
      <c r="AK17" s="46" t="s">
        <v>328</v>
      </c>
      <c r="AL17" s="46" t="s">
        <v>51</v>
      </c>
      <c r="AM17" s="46" t="s">
        <v>327</v>
      </c>
      <c r="AN17" s="46" t="s">
        <v>51</v>
      </c>
      <c r="AO17" s="46" t="s">
        <v>398</v>
      </c>
      <c r="AP17" s="46" t="s">
        <v>328</v>
      </c>
      <c r="AR17" s="53" t="s">
        <v>126</v>
      </c>
      <c r="AS17" s="53"/>
    </row>
    <row r="18" spans="1:45" ht="15.75" customHeight="1" x14ac:dyDescent="0.25">
      <c r="A18" s="50">
        <v>43776.032880590283</v>
      </c>
      <c r="B18" s="51">
        <v>43775</v>
      </c>
      <c r="C18" s="46" t="s">
        <v>340</v>
      </c>
      <c r="D18" s="46" t="s">
        <v>4</v>
      </c>
      <c r="E18" s="46" t="s">
        <v>46</v>
      </c>
      <c r="F18" s="46" t="s">
        <v>334</v>
      </c>
      <c r="G18" s="46" t="s">
        <v>52</v>
      </c>
      <c r="H18" s="46" t="s">
        <v>52</v>
      </c>
      <c r="I18" s="46" t="s">
        <v>341</v>
      </c>
      <c r="J18" s="65" t="s">
        <v>336</v>
      </c>
      <c r="K18" s="65">
        <v>10</v>
      </c>
      <c r="L18" s="65">
        <v>8</v>
      </c>
      <c r="M18" s="65">
        <v>9</v>
      </c>
      <c r="N18" s="65">
        <f>IFERROR(AVERAGE(table[[#This Row],[International Study Visit in Portugal]:[International study visit in Germany]]),"")</f>
        <v>10</v>
      </c>
      <c r="O18" s="46" t="s">
        <v>336</v>
      </c>
      <c r="P18" s="46">
        <v>10</v>
      </c>
      <c r="Q18" s="46" t="s">
        <v>336</v>
      </c>
      <c r="R18" s="46" t="s">
        <v>336</v>
      </c>
      <c r="S18" s="46" t="s">
        <v>336</v>
      </c>
      <c r="T18" s="46">
        <v>10</v>
      </c>
      <c r="U18" s="46">
        <v>10</v>
      </c>
      <c r="V18" s="46" t="s">
        <v>336</v>
      </c>
      <c r="W18" s="46" t="s">
        <v>51</v>
      </c>
      <c r="X18" s="46" t="s">
        <v>330</v>
      </c>
      <c r="Y18" s="46">
        <v>10</v>
      </c>
      <c r="Z18" s="46">
        <v>8</v>
      </c>
      <c r="AA18" s="74">
        <f>AVERAGE(table[[#This Row],[1 Understanding and appreciating diversity]],table[[#This Row],[4 Communicating and advocacy for inclusion and countering discrimination]])</f>
        <v>8.5</v>
      </c>
      <c r="AB18" s="46">
        <v>9</v>
      </c>
      <c r="AC18" s="46">
        <v>7</v>
      </c>
      <c r="AD18" s="74">
        <f>AVERAGE(table[[#This Row],[3 Carrying out social actions]],table[[#This Row],[5 Feeling empowered and supported]],table[[#This Row],[7 Feeling motivated and inspired to do more in the future]])</f>
        <v>9.3333333333333339</v>
      </c>
      <c r="AE18" s="46">
        <v>10</v>
      </c>
      <c r="AF18" s="46">
        <v>10</v>
      </c>
      <c r="AG18" s="46">
        <v>9</v>
      </c>
      <c r="AH18" s="74">
        <f>IFERROR(AVERAGE(table[[#This Row],[2 Learning new skills and tools I can use to promote inclusion or tackle discrimination]],table[[#This Row],[6 Participating actively in international events]]),"")</f>
        <v>9</v>
      </c>
      <c r="AI18" s="46" t="s">
        <v>399</v>
      </c>
      <c r="AJ18" s="52" t="s">
        <v>400</v>
      </c>
      <c r="AK18" s="46" t="s">
        <v>327</v>
      </c>
      <c r="AL18" s="46" t="s">
        <v>51</v>
      </c>
      <c r="AM18" s="46" t="s">
        <v>330</v>
      </c>
      <c r="AN18" s="46" t="s">
        <v>51</v>
      </c>
      <c r="AO18" s="46" t="s">
        <v>401</v>
      </c>
      <c r="AP18" s="46" t="s">
        <v>328</v>
      </c>
      <c r="AQ18" s="46" t="s">
        <v>402</v>
      </c>
      <c r="AR18" s="53" t="s">
        <v>345</v>
      </c>
      <c r="AS18" s="53" t="s">
        <v>403</v>
      </c>
    </row>
    <row r="19" spans="1:45" ht="15.75" customHeight="1" x14ac:dyDescent="0.25">
      <c r="A19" s="50">
        <v>43776.040835844906</v>
      </c>
      <c r="B19" s="51">
        <v>43775</v>
      </c>
      <c r="C19" s="46" t="s">
        <v>340</v>
      </c>
      <c r="D19" s="46" t="s">
        <v>4</v>
      </c>
      <c r="E19" s="46" t="s">
        <v>45</v>
      </c>
      <c r="F19" s="46" t="s">
        <v>334</v>
      </c>
      <c r="G19" s="46" t="s">
        <v>52</v>
      </c>
      <c r="H19" s="46" t="s">
        <v>52</v>
      </c>
      <c r="I19" s="46" t="s">
        <v>404</v>
      </c>
      <c r="J19" s="65" t="s">
        <v>336</v>
      </c>
      <c r="K19" s="65">
        <v>10</v>
      </c>
      <c r="L19" s="65" t="s">
        <v>336</v>
      </c>
      <c r="M19" s="65" t="s">
        <v>336</v>
      </c>
      <c r="N19" s="65" t="str">
        <f>IFERROR(AVERAGE(table[[#This Row],[International Study Visit in Portugal]:[International study visit in Germany]]),"")</f>
        <v/>
      </c>
      <c r="O19" s="46" t="s">
        <v>336</v>
      </c>
      <c r="P19" s="46" t="s">
        <v>336</v>
      </c>
      <c r="Q19" s="46" t="s">
        <v>336</v>
      </c>
      <c r="R19" s="46" t="s">
        <v>336</v>
      </c>
      <c r="S19" s="46" t="s">
        <v>336</v>
      </c>
      <c r="T19" s="46" t="s">
        <v>336</v>
      </c>
      <c r="U19" s="46">
        <v>10</v>
      </c>
      <c r="V19" s="46" t="s">
        <v>336</v>
      </c>
      <c r="W19" s="46" t="s">
        <v>52</v>
      </c>
      <c r="X19" s="46" t="s">
        <v>325</v>
      </c>
      <c r="Y19" s="46">
        <v>10</v>
      </c>
      <c r="Z19" s="46">
        <v>10</v>
      </c>
      <c r="AA19" s="74">
        <f>AVERAGE(table[[#This Row],[1 Understanding and appreciating diversity]],table[[#This Row],[4 Communicating and advocacy for inclusion and countering discrimination]])</f>
        <v>8.5</v>
      </c>
      <c r="AB19" s="46">
        <v>7</v>
      </c>
      <c r="AC19" s="46">
        <v>7</v>
      </c>
      <c r="AD19" s="74">
        <f>AVERAGE(table[[#This Row],[3 Carrying out social actions]],table[[#This Row],[5 Feeling empowered and supported]],table[[#This Row],[7 Feeling motivated and inspired to do more in the future]])</f>
        <v>9</v>
      </c>
      <c r="AE19" s="46">
        <v>10</v>
      </c>
      <c r="AF19" s="46">
        <v>9</v>
      </c>
      <c r="AG19" s="46">
        <v>10</v>
      </c>
      <c r="AH19" s="74">
        <f>IFERROR(AVERAGE(table[[#This Row],[2 Learning new skills and tools I can use to promote inclusion or tackle discrimination]],table[[#This Row],[6 Participating actively in international events]]),"")</f>
        <v>9.5</v>
      </c>
      <c r="AI19" s="46" t="s">
        <v>405</v>
      </c>
      <c r="AJ19" s="52" t="s">
        <v>406</v>
      </c>
      <c r="AK19" s="46" t="s">
        <v>327</v>
      </c>
      <c r="AL19" s="46" t="s">
        <v>51</v>
      </c>
      <c r="AM19" s="46" t="s">
        <v>327</v>
      </c>
      <c r="AN19" s="46" t="s">
        <v>52</v>
      </c>
      <c r="AO19" s="46" t="s">
        <v>407</v>
      </c>
      <c r="AP19" s="46" t="s">
        <v>327</v>
      </c>
      <c r="AQ19" s="46" t="s">
        <v>408</v>
      </c>
      <c r="AR19" s="53" t="s">
        <v>354</v>
      </c>
      <c r="AS19" s="53" t="s">
        <v>409</v>
      </c>
    </row>
    <row r="20" spans="1:45" ht="15.75" customHeight="1" x14ac:dyDescent="0.25">
      <c r="A20" s="50">
        <v>43776.100130115738</v>
      </c>
      <c r="B20" s="51">
        <v>43775</v>
      </c>
      <c r="C20" s="46" t="s">
        <v>340</v>
      </c>
      <c r="D20" s="46" t="s">
        <v>4</v>
      </c>
      <c r="E20" s="46" t="s">
        <v>45</v>
      </c>
      <c r="F20" s="46" t="s">
        <v>367</v>
      </c>
      <c r="G20" s="46" t="s">
        <v>52</v>
      </c>
      <c r="H20" s="46" t="s">
        <v>52</v>
      </c>
      <c r="I20" s="46" t="s">
        <v>341</v>
      </c>
      <c r="J20" s="65" t="s">
        <v>336</v>
      </c>
      <c r="K20" s="65">
        <v>10</v>
      </c>
      <c r="L20" s="65">
        <v>10</v>
      </c>
      <c r="M20" s="65">
        <v>10</v>
      </c>
      <c r="N20" s="65">
        <f>IFERROR(AVERAGE(table[[#This Row],[International Study Visit in Portugal]:[International study visit in Germany]]),"")</f>
        <v>9</v>
      </c>
      <c r="O20" s="46">
        <v>9</v>
      </c>
      <c r="P20" s="46" t="s">
        <v>336</v>
      </c>
      <c r="Q20" s="46" t="s">
        <v>336</v>
      </c>
      <c r="R20" s="46">
        <v>9</v>
      </c>
      <c r="S20" s="46" t="s">
        <v>336</v>
      </c>
      <c r="T20" s="46" t="s">
        <v>336</v>
      </c>
      <c r="U20" s="46">
        <v>9</v>
      </c>
      <c r="V20" s="46" t="s">
        <v>336</v>
      </c>
      <c r="W20" s="46" t="s">
        <v>51</v>
      </c>
      <c r="X20" s="46" t="s">
        <v>325</v>
      </c>
      <c r="Y20" s="46">
        <v>10</v>
      </c>
      <c r="Z20" s="46">
        <v>8</v>
      </c>
      <c r="AA20" s="74">
        <f>AVERAGE(table[[#This Row],[1 Understanding and appreciating diversity]],table[[#This Row],[4 Communicating and advocacy for inclusion and countering discrimination]])</f>
        <v>9</v>
      </c>
      <c r="AB20" s="46">
        <v>8</v>
      </c>
      <c r="AC20" s="46">
        <v>8</v>
      </c>
      <c r="AD20" s="74">
        <f>AVERAGE(table[[#This Row],[3 Carrying out social actions]],table[[#This Row],[5 Feeling empowered and supported]],table[[#This Row],[7 Feeling motivated and inspired to do more in the future]])</f>
        <v>8.6666666666666661</v>
      </c>
      <c r="AE20" s="46">
        <v>9</v>
      </c>
      <c r="AF20" s="46">
        <v>9</v>
      </c>
      <c r="AG20" s="46">
        <v>9</v>
      </c>
      <c r="AH20" s="74">
        <f>IFERROR(AVERAGE(table[[#This Row],[2 Learning new skills and tools I can use to promote inclusion or tackle discrimination]],table[[#This Row],[6 Participating actively in international events]]),"")</f>
        <v>8.5</v>
      </c>
      <c r="AI20" s="46" t="s">
        <v>410</v>
      </c>
      <c r="AJ20" s="52" t="s">
        <v>411</v>
      </c>
      <c r="AK20" s="46" t="s">
        <v>328</v>
      </c>
      <c r="AL20" s="46" t="s">
        <v>51</v>
      </c>
      <c r="AM20" s="46" t="s">
        <v>327</v>
      </c>
      <c r="AN20" s="46" t="s">
        <v>51</v>
      </c>
      <c r="AO20" s="46" t="s">
        <v>412</v>
      </c>
      <c r="AP20" s="46" t="s">
        <v>328</v>
      </c>
      <c r="AQ20" s="46" t="s">
        <v>413</v>
      </c>
      <c r="AR20" s="53" t="s">
        <v>345</v>
      </c>
      <c r="AS20" s="53" t="s">
        <v>414</v>
      </c>
    </row>
    <row r="21" spans="1:45" ht="15.75" customHeight="1" x14ac:dyDescent="0.25">
      <c r="A21" s="50">
        <v>43776.13034822917</v>
      </c>
      <c r="B21" s="51">
        <v>43773</v>
      </c>
      <c r="C21" s="46" t="s">
        <v>340</v>
      </c>
      <c r="D21" s="46" t="s">
        <v>3</v>
      </c>
      <c r="E21" s="46" t="s">
        <v>46</v>
      </c>
      <c r="F21" s="46" t="s">
        <v>334</v>
      </c>
      <c r="G21" s="46" t="s">
        <v>52</v>
      </c>
      <c r="H21" s="46" t="s">
        <v>52</v>
      </c>
      <c r="I21" s="46" t="s">
        <v>415</v>
      </c>
      <c r="J21" s="65">
        <v>7</v>
      </c>
      <c r="K21" s="65">
        <v>8</v>
      </c>
      <c r="L21" s="65">
        <v>8</v>
      </c>
      <c r="M21" s="65">
        <v>8</v>
      </c>
      <c r="N21" s="65">
        <f>IFERROR(AVERAGE(table[[#This Row],[International Study Visit in Portugal]:[International study visit in Germany]]),"")</f>
        <v>8.1666666666666661</v>
      </c>
      <c r="O21" s="46">
        <v>8</v>
      </c>
      <c r="P21" s="46">
        <v>8</v>
      </c>
      <c r="Q21" s="46">
        <v>8</v>
      </c>
      <c r="R21" s="46">
        <v>8</v>
      </c>
      <c r="S21" s="46">
        <v>8</v>
      </c>
      <c r="T21" s="46">
        <v>9</v>
      </c>
      <c r="U21" s="46">
        <v>9</v>
      </c>
      <c r="V21" s="46">
        <v>10</v>
      </c>
      <c r="W21" s="46" t="s">
        <v>51</v>
      </c>
      <c r="X21" s="46" t="s">
        <v>337</v>
      </c>
      <c r="Y21" s="46">
        <v>8</v>
      </c>
      <c r="Z21" s="46">
        <v>8</v>
      </c>
      <c r="AA21" s="74">
        <f>AVERAGE(table[[#This Row],[1 Understanding and appreciating diversity]],table[[#This Row],[4 Communicating and advocacy for inclusion and countering discrimination]])</f>
        <v>8</v>
      </c>
      <c r="AB21" s="46">
        <v>7</v>
      </c>
      <c r="AC21" s="46">
        <v>8</v>
      </c>
      <c r="AD21" s="74">
        <f>AVERAGE(table[[#This Row],[3 Carrying out social actions]],table[[#This Row],[5 Feeling empowered and supported]],table[[#This Row],[7 Feeling motivated and inspired to do more in the future]])</f>
        <v>7.666666666666667</v>
      </c>
      <c r="AE21" s="46">
        <v>7</v>
      </c>
      <c r="AF21" s="46">
        <v>8</v>
      </c>
      <c r="AG21" s="46">
        <v>9</v>
      </c>
      <c r="AH21" s="74">
        <f>IFERROR(AVERAGE(table[[#This Row],[2 Learning new skills and tools I can use to promote inclusion or tackle discrimination]],table[[#This Row],[6 Participating actively in international events]]),"")</f>
        <v>8</v>
      </c>
      <c r="AI21" s="46" t="s">
        <v>416</v>
      </c>
      <c r="AJ21" s="52" t="s">
        <v>417</v>
      </c>
      <c r="AK21" s="46" t="s">
        <v>328</v>
      </c>
      <c r="AL21" s="46" t="s">
        <v>51</v>
      </c>
      <c r="AM21" s="46" t="s">
        <v>328</v>
      </c>
      <c r="AN21" s="46" t="s">
        <v>51</v>
      </c>
      <c r="AO21" s="46" t="s">
        <v>418</v>
      </c>
      <c r="AP21" s="46" t="s">
        <v>330</v>
      </c>
      <c r="AQ21" s="46" t="s">
        <v>419</v>
      </c>
      <c r="AR21" s="53" t="s">
        <v>345</v>
      </c>
      <c r="AS21" s="53" t="s">
        <v>420</v>
      </c>
    </row>
    <row r="22" spans="1:45" ht="15.75" customHeight="1" x14ac:dyDescent="0.25">
      <c r="A22" s="50">
        <v>43776.199374409727</v>
      </c>
      <c r="B22" s="51">
        <v>43775</v>
      </c>
      <c r="C22" s="46" t="s">
        <v>340</v>
      </c>
      <c r="D22" s="46" t="s">
        <v>3</v>
      </c>
      <c r="E22" s="46" t="s">
        <v>47</v>
      </c>
      <c r="F22" s="46" t="s">
        <v>334</v>
      </c>
      <c r="G22" s="46" t="s">
        <v>51</v>
      </c>
      <c r="H22" s="46" t="s">
        <v>52</v>
      </c>
      <c r="I22" s="46" t="s">
        <v>341</v>
      </c>
      <c r="J22" s="65" t="s">
        <v>336</v>
      </c>
      <c r="K22" s="65">
        <v>10</v>
      </c>
      <c r="L22" s="65">
        <v>7</v>
      </c>
      <c r="M22" s="65">
        <v>6</v>
      </c>
      <c r="N22" s="65">
        <f>IFERROR(AVERAGE(table[[#This Row],[International Study Visit in Portugal]:[International study visit in Germany]]),"")</f>
        <v>9</v>
      </c>
      <c r="O22" s="46" t="s">
        <v>336</v>
      </c>
      <c r="P22" s="46" t="s">
        <v>336</v>
      </c>
      <c r="Q22" s="46" t="s">
        <v>336</v>
      </c>
      <c r="R22" s="46">
        <v>9</v>
      </c>
      <c r="S22" s="46" t="s">
        <v>336</v>
      </c>
      <c r="T22" s="46" t="s">
        <v>336</v>
      </c>
      <c r="U22" s="46">
        <v>9</v>
      </c>
      <c r="V22" s="46" t="s">
        <v>336</v>
      </c>
      <c r="W22" s="46" t="s">
        <v>52</v>
      </c>
      <c r="X22" s="46" t="s">
        <v>325</v>
      </c>
      <c r="Y22" s="46">
        <v>5</v>
      </c>
      <c r="Z22" s="46">
        <v>8</v>
      </c>
      <c r="AA22" s="74">
        <f>AVERAGE(table[[#This Row],[1 Understanding and appreciating diversity]],table[[#This Row],[4 Communicating and advocacy for inclusion and countering discrimination]])</f>
        <v>6.5</v>
      </c>
      <c r="AB22" s="46">
        <v>6</v>
      </c>
      <c r="AC22" s="46">
        <v>8</v>
      </c>
      <c r="AD22" s="74">
        <f>AVERAGE(table[[#This Row],[3 Carrying out social actions]],table[[#This Row],[5 Feeling empowered and supported]],table[[#This Row],[7 Feeling motivated and inspired to do more in the future]])</f>
        <v>8.6666666666666661</v>
      </c>
      <c r="AE22" s="46">
        <v>10</v>
      </c>
      <c r="AF22" s="46">
        <v>10</v>
      </c>
      <c r="AG22" s="46">
        <v>10</v>
      </c>
      <c r="AH22" s="74">
        <f>IFERROR(AVERAGE(table[[#This Row],[2 Learning new skills and tools I can use to promote inclusion or tackle discrimination]],table[[#This Row],[6 Participating actively in international events]]),"")</f>
        <v>9</v>
      </c>
      <c r="AI22" s="46" t="s">
        <v>421</v>
      </c>
      <c r="AJ22" s="52" t="s">
        <v>422</v>
      </c>
      <c r="AK22" s="46" t="s">
        <v>327</v>
      </c>
      <c r="AL22" s="46" t="s">
        <v>51</v>
      </c>
      <c r="AM22" s="46" t="s">
        <v>327</v>
      </c>
      <c r="AN22" s="46" t="s">
        <v>51</v>
      </c>
      <c r="AO22" s="46" t="s">
        <v>421</v>
      </c>
      <c r="AP22" s="46" t="s">
        <v>327</v>
      </c>
      <c r="AR22" s="53" t="s">
        <v>126</v>
      </c>
      <c r="AS22" s="53"/>
    </row>
    <row r="23" spans="1:45" ht="15.75" customHeight="1" x14ac:dyDescent="0.25">
      <c r="A23" s="50">
        <v>43776.319367337965</v>
      </c>
      <c r="B23" s="51">
        <v>43775</v>
      </c>
      <c r="C23" s="46" t="s">
        <v>340</v>
      </c>
      <c r="D23" s="46" t="s">
        <v>4</v>
      </c>
      <c r="E23" s="46" t="s">
        <v>45</v>
      </c>
      <c r="F23" s="46" t="s">
        <v>367</v>
      </c>
      <c r="G23" s="46" t="s">
        <v>52</v>
      </c>
      <c r="H23" s="46" t="s">
        <v>52</v>
      </c>
      <c r="I23" s="46" t="s">
        <v>361</v>
      </c>
      <c r="J23" s="65">
        <v>1</v>
      </c>
      <c r="K23" s="65">
        <v>10</v>
      </c>
      <c r="L23" s="65">
        <v>8</v>
      </c>
      <c r="M23" s="65">
        <v>10</v>
      </c>
      <c r="N23" s="65">
        <f>IFERROR(AVERAGE(table[[#This Row],[International Study Visit in Portugal]:[International study visit in Germany]]),"")</f>
        <v>2.1666666666666665</v>
      </c>
      <c r="O23" s="46">
        <v>1</v>
      </c>
      <c r="P23" s="46">
        <v>8</v>
      </c>
      <c r="Q23" s="46">
        <v>1</v>
      </c>
      <c r="R23" s="46">
        <v>1</v>
      </c>
      <c r="S23" s="46">
        <v>1</v>
      </c>
      <c r="T23" s="46">
        <v>1</v>
      </c>
      <c r="U23" s="46">
        <v>9</v>
      </c>
      <c r="V23" s="46">
        <v>1</v>
      </c>
      <c r="W23" s="46" t="s">
        <v>52</v>
      </c>
      <c r="X23" s="46" t="s">
        <v>337</v>
      </c>
      <c r="Y23" s="46">
        <v>10</v>
      </c>
      <c r="Z23" s="46">
        <v>10</v>
      </c>
      <c r="AA23" s="74">
        <f>AVERAGE(table[[#This Row],[1 Understanding and appreciating diversity]],table[[#This Row],[4 Communicating and advocacy for inclusion and countering discrimination]])</f>
        <v>9.5</v>
      </c>
      <c r="AB23" s="46">
        <v>9</v>
      </c>
      <c r="AC23" s="46">
        <v>9</v>
      </c>
      <c r="AD23" s="74">
        <f>AVERAGE(table[[#This Row],[3 Carrying out social actions]],table[[#This Row],[5 Feeling empowered and supported]],table[[#This Row],[7 Feeling motivated and inspired to do more in the future]])</f>
        <v>9.6666666666666661</v>
      </c>
      <c r="AE23" s="46">
        <v>10</v>
      </c>
      <c r="AF23" s="46">
        <v>10</v>
      </c>
      <c r="AG23" s="46">
        <v>10</v>
      </c>
      <c r="AH23" s="74">
        <f>IFERROR(AVERAGE(table[[#This Row],[2 Learning new skills and tools I can use to promote inclusion or tackle discrimination]],table[[#This Row],[6 Participating actively in international events]]),"")</f>
        <v>10</v>
      </c>
      <c r="AI23" s="46" t="s">
        <v>423</v>
      </c>
      <c r="AJ23" s="52" t="s">
        <v>424</v>
      </c>
      <c r="AK23" s="46" t="s">
        <v>327</v>
      </c>
      <c r="AL23" s="46" t="s">
        <v>51</v>
      </c>
      <c r="AM23" s="46" t="s">
        <v>328</v>
      </c>
      <c r="AN23" s="46" t="s">
        <v>51</v>
      </c>
      <c r="AO23" s="46" t="s">
        <v>425</v>
      </c>
      <c r="AP23" s="46" t="s">
        <v>330</v>
      </c>
      <c r="AR23" s="53" t="s">
        <v>126</v>
      </c>
      <c r="AS23" s="53"/>
    </row>
    <row r="24" spans="1:45" ht="15.75" customHeight="1" x14ac:dyDescent="0.25">
      <c r="A24" s="50">
        <v>43785.178112094909</v>
      </c>
      <c r="B24" s="51">
        <v>43784</v>
      </c>
      <c r="C24" s="46" t="s">
        <v>340</v>
      </c>
      <c r="D24" s="46" t="s">
        <v>4</v>
      </c>
      <c r="E24" s="46" t="s">
        <v>45</v>
      </c>
      <c r="F24" s="46" t="s">
        <v>426</v>
      </c>
      <c r="G24" s="46" t="s">
        <v>51</v>
      </c>
      <c r="H24" s="46" t="s">
        <v>52</v>
      </c>
      <c r="I24" s="46" t="s">
        <v>427</v>
      </c>
      <c r="J24" s="65">
        <v>10</v>
      </c>
      <c r="K24" s="65">
        <v>10</v>
      </c>
      <c r="L24" s="65">
        <v>10</v>
      </c>
      <c r="M24" s="65">
        <v>10</v>
      </c>
      <c r="N24" s="65">
        <f>IFERROR(AVERAGE(table[[#This Row],[International Study Visit in Portugal]:[International study visit in Germany]]),"")</f>
        <v>8</v>
      </c>
      <c r="O24" s="46" t="s">
        <v>336</v>
      </c>
      <c r="P24" s="46" t="s">
        <v>336</v>
      </c>
      <c r="Q24" s="46">
        <v>8</v>
      </c>
      <c r="R24" s="46">
        <v>8</v>
      </c>
      <c r="S24" s="46" t="s">
        <v>336</v>
      </c>
      <c r="T24" s="46" t="s">
        <v>336</v>
      </c>
      <c r="U24" s="46" t="s">
        <v>336</v>
      </c>
      <c r="V24" s="46">
        <v>10</v>
      </c>
      <c r="W24" s="46" t="s">
        <v>51</v>
      </c>
      <c r="X24" s="46" t="s">
        <v>337</v>
      </c>
      <c r="Y24" s="46">
        <v>10</v>
      </c>
      <c r="Z24" s="46">
        <v>10</v>
      </c>
      <c r="AA24" s="74">
        <f>AVERAGE(table[[#This Row],[1 Understanding and appreciating diversity]],table[[#This Row],[4 Communicating and advocacy for inclusion and countering discrimination]])</f>
        <v>10</v>
      </c>
      <c r="AB24" s="46">
        <v>9</v>
      </c>
      <c r="AC24" s="46">
        <v>10</v>
      </c>
      <c r="AD24" s="74">
        <f>AVERAGE(table[[#This Row],[3 Carrying out social actions]],table[[#This Row],[5 Feeling empowered and supported]],table[[#This Row],[7 Feeling motivated and inspired to do more in the future]])</f>
        <v>8.3333333333333339</v>
      </c>
      <c r="AE24" s="46">
        <v>8</v>
      </c>
      <c r="AF24" s="46">
        <v>8</v>
      </c>
      <c r="AG24" s="46">
        <v>8</v>
      </c>
      <c r="AH24" s="74">
        <f>IFERROR(AVERAGE(table[[#This Row],[2 Learning new skills and tools I can use to promote inclusion or tackle discrimination]],table[[#This Row],[6 Participating actively in international events]]),"")</f>
        <v>9</v>
      </c>
      <c r="AI24" s="46" t="s">
        <v>428</v>
      </c>
      <c r="AJ24" s="52" t="s">
        <v>429</v>
      </c>
      <c r="AK24" s="46" t="s">
        <v>328</v>
      </c>
      <c r="AL24" s="46" t="s">
        <v>51</v>
      </c>
      <c r="AM24" s="46" t="s">
        <v>328</v>
      </c>
      <c r="AN24" s="46" t="s">
        <v>51</v>
      </c>
      <c r="AO24" s="46" t="s">
        <v>430</v>
      </c>
      <c r="AP24" s="46" t="s">
        <v>327</v>
      </c>
      <c r="AR24" s="53" t="s">
        <v>126</v>
      </c>
      <c r="AS24" s="53"/>
    </row>
    <row r="25" spans="1:45" ht="15.75" customHeight="1" x14ac:dyDescent="0.25">
      <c r="A25" s="50">
        <v>43785.204873680559</v>
      </c>
      <c r="B25" s="51">
        <v>43784</v>
      </c>
      <c r="C25" s="46" t="s">
        <v>340</v>
      </c>
      <c r="D25" s="46" t="s">
        <v>4</v>
      </c>
      <c r="E25" s="46" t="s">
        <v>48</v>
      </c>
      <c r="F25" s="46" t="s">
        <v>426</v>
      </c>
      <c r="G25" s="46" t="s">
        <v>52</v>
      </c>
      <c r="H25" s="46" t="s">
        <v>52</v>
      </c>
      <c r="I25" s="46" t="s">
        <v>431</v>
      </c>
      <c r="J25" s="65" t="s">
        <v>336</v>
      </c>
      <c r="K25" s="65">
        <v>9</v>
      </c>
      <c r="L25" s="65">
        <v>9</v>
      </c>
      <c r="M25" s="65">
        <v>10</v>
      </c>
      <c r="N25" s="65">
        <f>IFERROR(AVERAGE(table[[#This Row],[International Study Visit in Portugal]:[International study visit in Germany]]),"")</f>
        <v>10</v>
      </c>
      <c r="O25" s="46">
        <v>10</v>
      </c>
      <c r="P25" s="46" t="s">
        <v>336</v>
      </c>
      <c r="Q25" s="46" t="s">
        <v>336</v>
      </c>
      <c r="R25" s="46" t="s">
        <v>336</v>
      </c>
      <c r="S25" s="46" t="s">
        <v>336</v>
      </c>
      <c r="T25" s="46" t="s">
        <v>336</v>
      </c>
      <c r="U25" s="46" t="s">
        <v>336</v>
      </c>
      <c r="V25" s="46" t="s">
        <v>336</v>
      </c>
      <c r="W25" s="46" t="s">
        <v>51</v>
      </c>
      <c r="X25" s="46" t="s">
        <v>325</v>
      </c>
      <c r="Y25" s="46">
        <v>5</v>
      </c>
      <c r="Z25" s="46">
        <v>4</v>
      </c>
      <c r="AA25" s="74">
        <f>AVERAGE(table[[#This Row],[1 Understanding and appreciating diversity]],table[[#This Row],[4 Communicating and advocacy for inclusion and countering discrimination]])</f>
        <v>5</v>
      </c>
      <c r="AB25" s="46">
        <v>5</v>
      </c>
      <c r="AC25" s="46">
        <v>5</v>
      </c>
      <c r="AD25" s="74">
        <f>AVERAGE(table[[#This Row],[3 Carrying out social actions]],table[[#This Row],[5 Feeling empowered and supported]],table[[#This Row],[7 Feeling motivated and inspired to do more in the future]])</f>
        <v>5</v>
      </c>
      <c r="AE25" s="46">
        <v>5</v>
      </c>
      <c r="AF25" s="46">
        <v>5</v>
      </c>
      <c r="AG25" s="46">
        <v>5</v>
      </c>
      <c r="AH25" s="74">
        <f>IFERROR(AVERAGE(table[[#This Row],[2 Learning new skills and tools I can use to promote inclusion or tackle discrimination]],table[[#This Row],[6 Participating actively in international events]]),"")</f>
        <v>4.5</v>
      </c>
      <c r="AI25" s="46" t="s">
        <v>432</v>
      </c>
      <c r="AJ25" s="52" t="s">
        <v>433</v>
      </c>
      <c r="AK25" s="46" t="s">
        <v>327</v>
      </c>
      <c r="AL25" s="46" t="s">
        <v>51</v>
      </c>
      <c r="AM25" s="46" t="s">
        <v>327</v>
      </c>
      <c r="AN25" s="46" t="s">
        <v>51</v>
      </c>
      <c r="AO25" s="46" t="s">
        <v>434</v>
      </c>
      <c r="AP25" s="46" t="s">
        <v>328</v>
      </c>
      <c r="AQ25" s="46" t="s">
        <v>435</v>
      </c>
      <c r="AR25" s="53" t="s">
        <v>345</v>
      </c>
      <c r="AS25" s="53" t="s">
        <v>436</v>
      </c>
    </row>
    <row r="26" spans="1:45" ht="15.75" customHeight="1" x14ac:dyDescent="0.25">
      <c r="A26" s="50">
        <v>43785.223625104161</v>
      </c>
      <c r="B26" s="51">
        <v>43784</v>
      </c>
      <c r="C26" s="46" t="s">
        <v>340</v>
      </c>
      <c r="D26" s="46" t="s">
        <v>3</v>
      </c>
      <c r="E26" s="46" t="s">
        <v>46</v>
      </c>
      <c r="F26" s="46" t="s">
        <v>426</v>
      </c>
      <c r="G26" s="46" t="s">
        <v>51</v>
      </c>
      <c r="H26" s="46" t="s">
        <v>52</v>
      </c>
      <c r="I26" s="46" t="s">
        <v>437</v>
      </c>
      <c r="J26" s="65" t="s">
        <v>336</v>
      </c>
      <c r="K26" s="65">
        <v>10</v>
      </c>
      <c r="L26" s="65">
        <v>8</v>
      </c>
      <c r="M26" s="65">
        <v>8</v>
      </c>
      <c r="N26" s="65" t="str">
        <f>IFERROR(AVERAGE(table[[#This Row],[International Study Visit in Portugal]:[International study visit in Germany]]),"")</f>
        <v/>
      </c>
      <c r="O26" s="46" t="s">
        <v>336</v>
      </c>
      <c r="P26" s="46" t="s">
        <v>336</v>
      </c>
      <c r="Q26" s="46" t="s">
        <v>336</v>
      </c>
      <c r="R26" s="46" t="s">
        <v>336</v>
      </c>
      <c r="S26" s="46" t="s">
        <v>336</v>
      </c>
      <c r="T26" s="46" t="s">
        <v>336</v>
      </c>
      <c r="U26" s="46" t="s">
        <v>336</v>
      </c>
      <c r="V26" s="46" t="s">
        <v>336</v>
      </c>
      <c r="W26" s="46" t="s">
        <v>51</v>
      </c>
      <c r="X26" s="46" t="s">
        <v>330</v>
      </c>
      <c r="Y26" s="46">
        <v>6</v>
      </c>
      <c r="Z26" s="46">
        <v>6</v>
      </c>
      <c r="AA26" s="74">
        <f>AVERAGE(table[[#This Row],[1 Understanding and appreciating diversity]],table[[#This Row],[4 Communicating and advocacy for inclusion and countering discrimination]])</f>
        <v>6.5</v>
      </c>
      <c r="AB26" s="46">
        <v>6</v>
      </c>
      <c r="AC26" s="46">
        <v>7</v>
      </c>
      <c r="AD26" s="74">
        <f>AVERAGE(table[[#This Row],[3 Carrying out social actions]],table[[#This Row],[5 Feeling empowered and supported]],table[[#This Row],[7 Feeling motivated and inspired to do more in the future]])</f>
        <v>7.333333333333333</v>
      </c>
      <c r="AE26" s="46">
        <v>8</v>
      </c>
      <c r="AF26" s="46">
        <v>3</v>
      </c>
      <c r="AG26" s="46">
        <v>8</v>
      </c>
      <c r="AH26" s="74">
        <f>IFERROR(AVERAGE(table[[#This Row],[2 Learning new skills and tools I can use to promote inclusion or tackle discrimination]],table[[#This Row],[6 Participating actively in international events]]),"")</f>
        <v>4.5</v>
      </c>
      <c r="AI26" s="46" t="s">
        <v>438</v>
      </c>
      <c r="AJ26" s="52" t="s">
        <v>439</v>
      </c>
      <c r="AK26" s="46" t="s">
        <v>328</v>
      </c>
      <c r="AL26" s="46" t="s">
        <v>51</v>
      </c>
      <c r="AM26" s="46" t="s">
        <v>328</v>
      </c>
      <c r="AN26" s="46" t="s">
        <v>51</v>
      </c>
      <c r="AO26" s="46" t="s">
        <v>440</v>
      </c>
      <c r="AP26" s="46" t="s">
        <v>330</v>
      </c>
      <c r="AR26" s="53" t="s">
        <v>126</v>
      </c>
      <c r="AS26" s="53"/>
    </row>
    <row r="27" spans="1:45" ht="15.75" customHeight="1" x14ac:dyDescent="0.25">
      <c r="A27" s="50">
        <v>43785.233812326391</v>
      </c>
      <c r="B27" s="51">
        <v>43784</v>
      </c>
      <c r="C27" s="46" t="s">
        <v>340</v>
      </c>
      <c r="D27" s="46" t="s">
        <v>4</v>
      </c>
      <c r="E27" s="46" t="s">
        <v>48</v>
      </c>
      <c r="F27" s="46" t="s">
        <v>426</v>
      </c>
      <c r="G27" s="46" t="s">
        <v>52</v>
      </c>
      <c r="H27" s="46" t="s">
        <v>52</v>
      </c>
      <c r="I27" s="46" t="s">
        <v>389</v>
      </c>
      <c r="J27" s="65">
        <v>9</v>
      </c>
      <c r="K27" s="65">
        <v>8</v>
      </c>
      <c r="L27" s="65">
        <v>10</v>
      </c>
      <c r="M27" s="65">
        <v>9</v>
      </c>
      <c r="N27" s="65">
        <f>IFERROR(AVERAGE(table[[#This Row],[International Study Visit in Portugal]:[International study visit in Germany]]),"")</f>
        <v>9.5</v>
      </c>
      <c r="O27" s="46">
        <v>9</v>
      </c>
      <c r="P27" s="46">
        <v>9</v>
      </c>
      <c r="Q27" s="46">
        <v>9</v>
      </c>
      <c r="R27" s="46">
        <v>10</v>
      </c>
      <c r="S27" s="46">
        <v>10</v>
      </c>
      <c r="T27" s="46">
        <v>10</v>
      </c>
      <c r="U27" s="46">
        <v>10</v>
      </c>
      <c r="V27" s="46">
        <v>10</v>
      </c>
      <c r="W27" s="46" t="s">
        <v>51</v>
      </c>
      <c r="X27" s="46" t="s">
        <v>325</v>
      </c>
      <c r="Y27" s="46">
        <v>10</v>
      </c>
      <c r="Z27" s="46">
        <v>8</v>
      </c>
      <c r="AA27" s="74">
        <f>AVERAGE(table[[#This Row],[1 Understanding and appreciating diversity]],table[[#This Row],[4 Communicating and advocacy for inclusion and countering discrimination]])</f>
        <v>9.5</v>
      </c>
      <c r="AB27" s="46">
        <v>8</v>
      </c>
      <c r="AC27" s="46">
        <v>9</v>
      </c>
      <c r="AD27" s="74">
        <f>AVERAGE(table[[#This Row],[3 Carrying out social actions]],table[[#This Row],[5 Feeling empowered and supported]],table[[#This Row],[7 Feeling motivated and inspired to do more in the future]])</f>
        <v>8.6666666666666661</v>
      </c>
      <c r="AE27" s="46">
        <v>9</v>
      </c>
      <c r="AF27" s="46">
        <v>8</v>
      </c>
      <c r="AG27" s="46">
        <v>9</v>
      </c>
      <c r="AH27" s="74">
        <f>IFERROR(AVERAGE(table[[#This Row],[2 Learning new skills and tools I can use to promote inclusion or tackle discrimination]],table[[#This Row],[6 Participating actively in international events]]),"")</f>
        <v>8</v>
      </c>
      <c r="AI27" s="46" t="s">
        <v>441</v>
      </c>
      <c r="AJ27" s="52" t="s">
        <v>126</v>
      </c>
      <c r="AK27" s="46" t="s">
        <v>328</v>
      </c>
      <c r="AL27" s="46" t="s">
        <v>51</v>
      </c>
      <c r="AM27" s="46" t="s">
        <v>327</v>
      </c>
      <c r="AN27" s="46" t="s">
        <v>51</v>
      </c>
      <c r="AO27" s="46" t="s">
        <v>442</v>
      </c>
      <c r="AP27" s="46" t="s">
        <v>328</v>
      </c>
      <c r="AQ27" s="46" t="s">
        <v>443</v>
      </c>
      <c r="AR27" s="53" t="s">
        <v>354</v>
      </c>
      <c r="AS27" s="53" t="s">
        <v>444</v>
      </c>
    </row>
    <row r="28" spans="1:45" ht="15.75" customHeight="1" x14ac:dyDescent="0.25">
      <c r="A28" s="50">
        <v>43785.237492638887</v>
      </c>
      <c r="B28" s="51">
        <v>43784</v>
      </c>
      <c r="C28" s="46" t="s">
        <v>340</v>
      </c>
      <c r="D28" s="46" t="s">
        <v>4</v>
      </c>
      <c r="E28" s="46" t="s">
        <v>46</v>
      </c>
      <c r="F28" s="46" t="s">
        <v>426</v>
      </c>
      <c r="G28" s="46" t="s">
        <v>52</v>
      </c>
      <c r="H28" s="46" t="s">
        <v>52</v>
      </c>
      <c r="I28" s="46" t="s">
        <v>445</v>
      </c>
      <c r="J28" s="65" t="s">
        <v>336</v>
      </c>
      <c r="K28" s="65">
        <v>10</v>
      </c>
      <c r="L28" s="65" t="s">
        <v>336</v>
      </c>
      <c r="M28" s="65" t="s">
        <v>336</v>
      </c>
      <c r="N28" s="65" t="str">
        <f>IFERROR(AVERAGE(table[[#This Row],[International Study Visit in Portugal]:[International study visit in Germany]]),"")</f>
        <v/>
      </c>
      <c r="O28" s="46" t="s">
        <v>336</v>
      </c>
      <c r="P28" s="46" t="s">
        <v>336</v>
      </c>
      <c r="Q28" s="46" t="s">
        <v>336</v>
      </c>
      <c r="R28" s="46" t="s">
        <v>336</v>
      </c>
      <c r="S28" s="46" t="s">
        <v>336</v>
      </c>
      <c r="T28" s="46" t="s">
        <v>336</v>
      </c>
      <c r="U28" s="46" t="s">
        <v>336</v>
      </c>
      <c r="V28" s="46" t="s">
        <v>336</v>
      </c>
      <c r="W28" s="46" t="s">
        <v>52</v>
      </c>
      <c r="X28" s="46" t="s">
        <v>330</v>
      </c>
      <c r="Y28" s="46">
        <v>10</v>
      </c>
      <c r="Z28" s="46">
        <v>9</v>
      </c>
      <c r="AA28" s="74">
        <f>AVERAGE(table[[#This Row],[1 Understanding and appreciating diversity]],table[[#This Row],[4 Communicating and advocacy for inclusion and countering discrimination]])</f>
        <v>9</v>
      </c>
      <c r="AB28" s="46">
        <v>9</v>
      </c>
      <c r="AC28" s="46">
        <v>8</v>
      </c>
      <c r="AD28" s="74">
        <f>AVERAGE(table[[#This Row],[3 Carrying out social actions]],table[[#This Row],[5 Feeling empowered and supported]],table[[#This Row],[7 Feeling motivated and inspired to do more in the future]])</f>
        <v>8.6666666666666661</v>
      </c>
      <c r="AE28" s="46">
        <v>8</v>
      </c>
      <c r="AF28" s="46">
        <v>8</v>
      </c>
      <c r="AG28" s="46">
        <v>9</v>
      </c>
      <c r="AH28" s="74">
        <f>IFERROR(AVERAGE(table[[#This Row],[2 Learning new skills and tools I can use to promote inclusion or tackle discrimination]],table[[#This Row],[6 Participating actively in international events]]),"")</f>
        <v>8.5</v>
      </c>
      <c r="AJ28" s="46" t="s">
        <v>446</v>
      </c>
      <c r="AK28" s="46" t="s">
        <v>328</v>
      </c>
      <c r="AL28" s="46" t="s">
        <v>51</v>
      </c>
      <c r="AM28" s="46" t="s">
        <v>328</v>
      </c>
      <c r="AN28" s="46" t="s">
        <v>52</v>
      </c>
      <c r="AO28" s="46" t="s">
        <v>447</v>
      </c>
      <c r="AP28" s="46" t="s">
        <v>328</v>
      </c>
      <c r="AR28" s="53" t="s">
        <v>126</v>
      </c>
      <c r="AS28" s="53"/>
    </row>
    <row r="29" spans="1:45" ht="15.75" customHeight="1" x14ac:dyDescent="0.25">
      <c r="A29" s="50">
        <v>43785.255458842592</v>
      </c>
      <c r="B29" s="51">
        <v>43782</v>
      </c>
      <c r="C29" s="46" t="s">
        <v>340</v>
      </c>
      <c r="D29" s="46" t="s">
        <v>4</v>
      </c>
      <c r="E29" s="46" t="s">
        <v>46</v>
      </c>
      <c r="F29" s="46" t="s">
        <v>426</v>
      </c>
      <c r="G29" s="46" t="s">
        <v>52</v>
      </c>
      <c r="H29" s="46" t="s">
        <v>52</v>
      </c>
      <c r="I29" s="46" t="s">
        <v>389</v>
      </c>
      <c r="J29" s="65">
        <v>10</v>
      </c>
      <c r="K29" s="65">
        <v>10</v>
      </c>
      <c r="L29" s="65">
        <v>10</v>
      </c>
      <c r="M29" s="65">
        <v>10</v>
      </c>
      <c r="N29" s="65">
        <f>IFERROR(AVERAGE(table[[#This Row],[International Study Visit in Portugal]:[International study visit in Germany]]),"")</f>
        <v>10</v>
      </c>
      <c r="O29" s="46">
        <v>10</v>
      </c>
      <c r="P29" s="46" t="s">
        <v>336</v>
      </c>
      <c r="Q29" s="46">
        <v>10</v>
      </c>
      <c r="R29" s="46">
        <v>10</v>
      </c>
      <c r="S29" s="46" t="s">
        <v>336</v>
      </c>
      <c r="T29" s="46" t="s">
        <v>336</v>
      </c>
      <c r="U29" s="46">
        <v>10</v>
      </c>
      <c r="V29" s="46" t="s">
        <v>336</v>
      </c>
      <c r="W29" s="46" t="s">
        <v>51</v>
      </c>
      <c r="X29" s="46" t="s">
        <v>325</v>
      </c>
      <c r="Y29" s="46">
        <v>10</v>
      </c>
      <c r="Z29" s="46">
        <v>10</v>
      </c>
      <c r="AA29" s="74">
        <f>AVERAGE(table[[#This Row],[1 Understanding and appreciating diversity]],table[[#This Row],[4 Communicating and advocacy for inclusion and countering discrimination]])</f>
        <v>10</v>
      </c>
      <c r="AB29" s="46">
        <v>10</v>
      </c>
      <c r="AC29" s="46">
        <v>10</v>
      </c>
      <c r="AD29" s="74">
        <f>AVERAGE(table[[#This Row],[3 Carrying out social actions]],table[[#This Row],[5 Feeling empowered and supported]],table[[#This Row],[7 Feeling motivated and inspired to do more in the future]])</f>
        <v>10</v>
      </c>
      <c r="AE29" s="46">
        <v>10</v>
      </c>
      <c r="AF29" s="46">
        <v>10</v>
      </c>
      <c r="AG29" s="46">
        <v>10</v>
      </c>
      <c r="AH29" s="74">
        <f>IFERROR(AVERAGE(table[[#This Row],[2 Learning new skills and tools I can use to promote inclusion or tackle discrimination]],table[[#This Row],[6 Participating actively in international events]]),"")</f>
        <v>10</v>
      </c>
      <c r="AI29" s="46" t="s">
        <v>448</v>
      </c>
      <c r="AJ29" s="52" t="s">
        <v>446</v>
      </c>
      <c r="AK29" s="46" t="s">
        <v>327</v>
      </c>
      <c r="AL29" s="46" t="s">
        <v>51</v>
      </c>
      <c r="AM29" s="46" t="s">
        <v>327</v>
      </c>
      <c r="AN29" s="46" t="s">
        <v>52</v>
      </c>
      <c r="AO29" s="46" t="s">
        <v>449</v>
      </c>
      <c r="AP29" s="46" t="s">
        <v>327</v>
      </c>
      <c r="AR29" s="53" t="s">
        <v>126</v>
      </c>
      <c r="AS29" s="53"/>
    </row>
    <row r="30" spans="1:45" ht="13.2" x14ac:dyDescent="0.25">
      <c r="A30" s="50">
        <v>43785.280395416667</v>
      </c>
      <c r="B30" s="51">
        <v>43784</v>
      </c>
      <c r="C30" s="46" t="s">
        <v>340</v>
      </c>
      <c r="D30" s="46" t="s">
        <v>4</v>
      </c>
      <c r="E30" s="46" t="s">
        <v>48</v>
      </c>
      <c r="F30" s="46" t="s">
        <v>367</v>
      </c>
      <c r="G30" s="46" t="s">
        <v>52</v>
      </c>
      <c r="H30" s="46" t="s">
        <v>52</v>
      </c>
      <c r="I30" s="46" t="s">
        <v>450</v>
      </c>
      <c r="J30" s="65" t="s">
        <v>336</v>
      </c>
      <c r="K30" s="65">
        <v>10</v>
      </c>
      <c r="L30" s="65">
        <v>10</v>
      </c>
      <c r="M30" s="65">
        <v>10</v>
      </c>
      <c r="N30" s="65">
        <f>IFERROR(AVERAGE(table[[#This Row],[International Study Visit in Portugal]:[International study visit in Germany]]),"")</f>
        <v>10</v>
      </c>
      <c r="O30" s="46">
        <v>10</v>
      </c>
      <c r="P30" s="46" t="s">
        <v>336</v>
      </c>
      <c r="Q30" s="46" t="s">
        <v>336</v>
      </c>
      <c r="R30" s="46" t="s">
        <v>336</v>
      </c>
      <c r="S30" s="46" t="s">
        <v>336</v>
      </c>
      <c r="T30" s="46" t="s">
        <v>336</v>
      </c>
      <c r="U30" s="46">
        <v>9</v>
      </c>
      <c r="V30" s="46" t="s">
        <v>336</v>
      </c>
      <c r="W30" s="46" t="s">
        <v>51</v>
      </c>
      <c r="X30" s="46" t="s">
        <v>337</v>
      </c>
      <c r="Y30" s="46">
        <v>10</v>
      </c>
      <c r="Z30" s="46">
        <v>9</v>
      </c>
      <c r="AA30" s="74">
        <f>AVERAGE(table[[#This Row],[1 Understanding and appreciating diversity]],table[[#This Row],[4 Communicating and advocacy for inclusion and countering discrimination]])</f>
        <v>10</v>
      </c>
      <c r="AB30" s="46">
        <v>9</v>
      </c>
      <c r="AC30" s="46">
        <v>10</v>
      </c>
      <c r="AD30" s="74">
        <f>AVERAGE(table[[#This Row],[3 Carrying out social actions]],table[[#This Row],[5 Feeling empowered and supported]],table[[#This Row],[7 Feeling motivated and inspired to do more in the future]])</f>
        <v>9.6666666666666661</v>
      </c>
      <c r="AE30" s="46">
        <v>10</v>
      </c>
      <c r="AF30" s="46">
        <v>10</v>
      </c>
      <c r="AG30" s="46">
        <v>10</v>
      </c>
      <c r="AH30" s="74">
        <f>IFERROR(AVERAGE(table[[#This Row],[2 Learning new skills and tools I can use to promote inclusion or tackle discrimination]],table[[#This Row],[6 Participating actively in international events]]),"")</f>
        <v>9.5</v>
      </c>
      <c r="AI30" s="46" t="s">
        <v>451</v>
      </c>
      <c r="AJ30" s="52" t="s">
        <v>452</v>
      </c>
      <c r="AK30" s="46" t="s">
        <v>327</v>
      </c>
      <c r="AL30" s="46" t="s">
        <v>51</v>
      </c>
      <c r="AM30" s="46" t="s">
        <v>328</v>
      </c>
      <c r="AN30" s="46" t="s">
        <v>51</v>
      </c>
      <c r="AO30" s="46" t="s">
        <v>453</v>
      </c>
      <c r="AP30" s="46" t="s">
        <v>328</v>
      </c>
      <c r="AQ30" s="46" t="s">
        <v>454</v>
      </c>
      <c r="AR30" s="53" t="s">
        <v>345</v>
      </c>
      <c r="AS30" s="53" t="s">
        <v>383</v>
      </c>
    </row>
    <row r="31" spans="1:45" ht="13.2" x14ac:dyDescent="0.25">
      <c r="A31" s="50">
        <v>43785.346854120369</v>
      </c>
      <c r="B31" s="51">
        <v>43784</v>
      </c>
      <c r="C31" s="46" t="s">
        <v>340</v>
      </c>
      <c r="D31" s="46" t="s">
        <v>4</v>
      </c>
      <c r="E31" s="46" t="s">
        <v>46</v>
      </c>
      <c r="F31" s="46" t="s">
        <v>426</v>
      </c>
      <c r="G31" s="46" t="s">
        <v>51</v>
      </c>
      <c r="H31" s="46" t="s">
        <v>52</v>
      </c>
      <c r="I31" s="46" t="s">
        <v>455</v>
      </c>
      <c r="J31" s="65">
        <v>9</v>
      </c>
      <c r="K31" s="65">
        <v>9</v>
      </c>
      <c r="L31" s="65">
        <v>9</v>
      </c>
      <c r="M31" s="65">
        <v>9</v>
      </c>
      <c r="N31" s="65">
        <f>IFERROR(AVERAGE(table[[#This Row],[International Study Visit in Portugal]:[International study visit in Germany]]),"")</f>
        <v>8.1666666666666661</v>
      </c>
      <c r="O31" s="46">
        <v>8</v>
      </c>
      <c r="P31" s="46">
        <v>8</v>
      </c>
      <c r="Q31" s="46">
        <v>8</v>
      </c>
      <c r="R31" s="46">
        <v>8</v>
      </c>
      <c r="S31" s="46">
        <v>8</v>
      </c>
      <c r="T31" s="46">
        <v>9</v>
      </c>
      <c r="U31" s="46">
        <v>8</v>
      </c>
      <c r="V31" s="46">
        <v>8</v>
      </c>
      <c r="W31" s="46" t="s">
        <v>51</v>
      </c>
      <c r="X31" s="46" t="s">
        <v>325</v>
      </c>
      <c r="Y31" s="46">
        <v>9</v>
      </c>
      <c r="Z31" s="46">
        <v>9</v>
      </c>
      <c r="AA31" s="74">
        <f>AVERAGE(table[[#This Row],[1 Understanding and appreciating diversity]],table[[#This Row],[4 Communicating and advocacy for inclusion and countering discrimination]])</f>
        <v>8.5</v>
      </c>
      <c r="AB31" s="46">
        <v>9</v>
      </c>
      <c r="AC31" s="46">
        <v>8</v>
      </c>
      <c r="AD31" s="74">
        <f>AVERAGE(table[[#This Row],[3 Carrying out social actions]],table[[#This Row],[5 Feeling empowered and supported]],table[[#This Row],[7 Feeling motivated and inspired to do more in the future]])</f>
        <v>8.6666666666666661</v>
      </c>
      <c r="AE31" s="46">
        <v>8</v>
      </c>
      <c r="AF31" s="46">
        <v>9</v>
      </c>
      <c r="AG31" s="46">
        <v>9</v>
      </c>
      <c r="AH31" s="74">
        <f>IFERROR(AVERAGE(table[[#This Row],[2 Learning new skills and tools I can use to promote inclusion or tackle discrimination]],table[[#This Row],[6 Participating actively in international events]]),"")</f>
        <v>9</v>
      </c>
      <c r="AI31" s="46" t="s">
        <v>456</v>
      </c>
      <c r="AJ31" s="46"/>
      <c r="AK31" s="46" t="s">
        <v>327</v>
      </c>
      <c r="AL31" s="46" t="s">
        <v>51</v>
      </c>
      <c r="AM31" s="46" t="s">
        <v>327</v>
      </c>
      <c r="AN31" s="46" t="s">
        <v>51</v>
      </c>
      <c r="AO31" s="46" t="s">
        <v>456</v>
      </c>
      <c r="AP31" s="46" t="s">
        <v>327</v>
      </c>
      <c r="AQ31" s="46" t="s">
        <v>456</v>
      </c>
      <c r="AR31" s="53" t="s">
        <v>354</v>
      </c>
      <c r="AS31" s="53" t="s">
        <v>457</v>
      </c>
    </row>
    <row r="32" spans="1:45" ht="13.2" x14ac:dyDescent="0.25">
      <c r="A32" s="50">
        <v>43785.389882824078</v>
      </c>
      <c r="B32" s="51">
        <v>43784</v>
      </c>
      <c r="C32" s="46" t="s">
        <v>340</v>
      </c>
      <c r="D32" s="46" t="s">
        <v>4</v>
      </c>
      <c r="E32" s="46" t="s">
        <v>48</v>
      </c>
      <c r="F32" s="46" t="s">
        <v>426</v>
      </c>
      <c r="G32" s="46" t="s">
        <v>52</v>
      </c>
      <c r="H32" s="46" t="s">
        <v>52</v>
      </c>
      <c r="I32" s="46" t="s">
        <v>361</v>
      </c>
      <c r="J32" s="65" t="s">
        <v>336</v>
      </c>
      <c r="K32" s="65">
        <v>10</v>
      </c>
      <c r="L32" s="65" t="s">
        <v>336</v>
      </c>
      <c r="M32" s="65" t="s">
        <v>336</v>
      </c>
      <c r="N32" s="65">
        <f>IFERROR(AVERAGE(table[[#This Row],[International Study Visit in Portugal]:[International study visit in Germany]]),"")</f>
        <v>10</v>
      </c>
      <c r="O32" s="46" t="s">
        <v>336</v>
      </c>
      <c r="P32" s="46">
        <v>10</v>
      </c>
      <c r="Q32" s="46">
        <v>10</v>
      </c>
      <c r="R32" s="46" t="s">
        <v>336</v>
      </c>
      <c r="S32" s="46" t="s">
        <v>336</v>
      </c>
      <c r="T32" s="46" t="s">
        <v>336</v>
      </c>
      <c r="U32" s="46">
        <v>10</v>
      </c>
      <c r="V32" s="46" t="s">
        <v>336</v>
      </c>
      <c r="W32" s="46" t="s">
        <v>51</v>
      </c>
      <c r="X32" s="46" t="s">
        <v>337</v>
      </c>
      <c r="Y32" s="46">
        <v>10</v>
      </c>
      <c r="Z32" s="46">
        <v>8</v>
      </c>
      <c r="AA32" s="74">
        <f>AVERAGE(table[[#This Row],[1 Understanding and appreciating diversity]],table[[#This Row],[4 Communicating and advocacy for inclusion and countering discrimination]])</f>
        <v>9</v>
      </c>
      <c r="AB32" s="46">
        <v>6</v>
      </c>
      <c r="AC32" s="46">
        <v>8</v>
      </c>
      <c r="AD32" s="74">
        <f>AVERAGE(table[[#This Row],[3 Carrying out social actions]],table[[#This Row],[5 Feeling empowered and supported]],table[[#This Row],[7 Feeling motivated and inspired to do more in the future]])</f>
        <v>7.333333333333333</v>
      </c>
      <c r="AE32" s="46">
        <v>6</v>
      </c>
      <c r="AF32" s="46">
        <v>10</v>
      </c>
      <c r="AG32" s="46">
        <v>10</v>
      </c>
      <c r="AH32" s="74">
        <f>IFERROR(AVERAGE(table[[#This Row],[2 Learning new skills and tools I can use to promote inclusion or tackle discrimination]],table[[#This Row],[6 Participating actively in international events]]),"")</f>
        <v>9</v>
      </c>
      <c r="AI32" s="46" t="s">
        <v>458</v>
      </c>
      <c r="AJ32" s="52" t="s">
        <v>459</v>
      </c>
      <c r="AK32" s="46" t="s">
        <v>327</v>
      </c>
      <c r="AL32" s="46" t="s">
        <v>52</v>
      </c>
      <c r="AM32" s="46" t="s">
        <v>460</v>
      </c>
      <c r="AN32" s="46" t="s">
        <v>51</v>
      </c>
      <c r="AO32" s="46" t="s">
        <v>461</v>
      </c>
      <c r="AP32" s="46" t="s">
        <v>327</v>
      </c>
      <c r="AQ32" s="46" t="s">
        <v>462</v>
      </c>
      <c r="AR32" s="53" t="s">
        <v>332</v>
      </c>
      <c r="AS32" s="53" t="s">
        <v>463</v>
      </c>
    </row>
    <row r="33" spans="1:45" ht="13.2" x14ac:dyDescent="0.25">
      <c r="A33" s="50">
        <v>43785.40698777778</v>
      </c>
      <c r="B33" s="51">
        <v>43784</v>
      </c>
      <c r="C33" s="46" t="s">
        <v>340</v>
      </c>
      <c r="D33" s="46" t="s">
        <v>4</v>
      </c>
      <c r="E33" s="46" t="s">
        <v>48</v>
      </c>
      <c r="F33" s="46" t="s">
        <v>426</v>
      </c>
      <c r="G33" s="46" t="s">
        <v>52</v>
      </c>
      <c r="H33" s="46" t="s">
        <v>52</v>
      </c>
      <c r="I33" s="46" t="s">
        <v>427</v>
      </c>
      <c r="J33" s="65">
        <v>9</v>
      </c>
      <c r="K33" s="65">
        <v>9</v>
      </c>
      <c r="L33" s="65">
        <v>5</v>
      </c>
      <c r="M33" s="65">
        <v>7</v>
      </c>
      <c r="N33" s="65">
        <f>IFERROR(AVERAGE(table[[#This Row],[International Study Visit in Portugal]:[International study visit in Germany]]),"")</f>
        <v>2.1666666666666665</v>
      </c>
      <c r="O33" s="46">
        <v>1</v>
      </c>
      <c r="P33" s="46">
        <v>1</v>
      </c>
      <c r="Q33" s="46">
        <v>8</v>
      </c>
      <c r="R33" s="46">
        <v>1</v>
      </c>
      <c r="S33" s="46">
        <v>1</v>
      </c>
      <c r="T33" s="46">
        <v>1</v>
      </c>
      <c r="U33" s="46">
        <v>3</v>
      </c>
      <c r="V33" s="46">
        <v>2</v>
      </c>
      <c r="W33" s="46" t="s">
        <v>52</v>
      </c>
      <c r="X33" s="46" t="s">
        <v>330</v>
      </c>
      <c r="Y33" s="46">
        <v>8</v>
      </c>
      <c r="Z33" s="46">
        <v>9</v>
      </c>
      <c r="AA33" s="74">
        <f>AVERAGE(table[[#This Row],[1 Understanding and appreciating diversity]],table[[#This Row],[4 Communicating and advocacy for inclusion and countering discrimination]])</f>
        <v>7</v>
      </c>
      <c r="AB33" s="46">
        <v>6</v>
      </c>
      <c r="AC33" s="46">
        <v>6</v>
      </c>
      <c r="AD33" s="74">
        <f>AVERAGE(table[[#This Row],[3 Carrying out social actions]],table[[#This Row],[5 Feeling empowered and supported]],table[[#This Row],[7 Feeling motivated and inspired to do more in the future]])</f>
        <v>6</v>
      </c>
      <c r="AE33" s="46">
        <v>5</v>
      </c>
      <c r="AF33" s="46">
        <v>3</v>
      </c>
      <c r="AG33" s="46">
        <v>7</v>
      </c>
      <c r="AH33" s="74">
        <f>IFERROR(AVERAGE(table[[#This Row],[2 Learning new skills and tools I can use to promote inclusion or tackle discrimination]],table[[#This Row],[6 Participating actively in international events]]),"")</f>
        <v>6</v>
      </c>
      <c r="AI33" s="46" t="s">
        <v>464</v>
      </c>
      <c r="AJ33" s="52" t="s">
        <v>465</v>
      </c>
      <c r="AK33" s="46" t="s">
        <v>328</v>
      </c>
      <c r="AL33" s="46" t="s">
        <v>51</v>
      </c>
      <c r="AM33" s="46" t="s">
        <v>328</v>
      </c>
      <c r="AN33" s="46" t="s">
        <v>51</v>
      </c>
      <c r="AO33" s="46" t="s">
        <v>466</v>
      </c>
      <c r="AP33" s="46" t="s">
        <v>328</v>
      </c>
      <c r="AQ33" s="46" t="s">
        <v>467</v>
      </c>
      <c r="AR33" s="53" t="s">
        <v>345</v>
      </c>
      <c r="AS33" s="53" t="s">
        <v>468</v>
      </c>
    </row>
    <row r="34" spans="1:45" ht="13.2" x14ac:dyDescent="0.25">
      <c r="A34" s="50">
        <v>43785.417689108799</v>
      </c>
      <c r="B34" s="51">
        <v>43784</v>
      </c>
      <c r="C34" s="46" t="s">
        <v>340</v>
      </c>
      <c r="D34" s="46" t="s">
        <v>4</v>
      </c>
      <c r="E34" s="46" t="s">
        <v>47</v>
      </c>
      <c r="F34" s="46" t="s">
        <v>426</v>
      </c>
      <c r="G34" s="46" t="s">
        <v>52</v>
      </c>
      <c r="H34" s="46" t="s">
        <v>52</v>
      </c>
      <c r="I34" s="46" t="s">
        <v>341</v>
      </c>
      <c r="J34" s="65" t="s">
        <v>336</v>
      </c>
      <c r="K34" s="65">
        <v>7</v>
      </c>
      <c r="L34" s="65">
        <v>9</v>
      </c>
      <c r="M34" s="65">
        <v>6</v>
      </c>
      <c r="N34" s="65">
        <f>IFERROR(AVERAGE(table[[#This Row],[International Study Visit in Portugal]:[International study visit in Germany]]),"")</f>
        <v>9</v>
      </c>
      <c r="O34" s="46" t="s">
        <v>336</v>
      </c>
      <c r="P34" s="46" t="s">
        <v>336</v>
      </c>
      <c r="Q34" s="46" t="s">
        <v>336</v>
      </c>
      <c r="R34" s="46">
        <v>9</v>
      </c>
      <c r="S34" s="46" t="s">
        <v>336</v>
      </c>
      <c r="T34" s="46" t="s">
        <v>336</v>
      </c>
      <c r="U34" s="46">
        <v>9</v>
      </c>
      <c r="V34" s="46">
        <v>9</v>
      </c>
      <c r="W34" s="46" t="s">
        <v>51</v>
      </c>
      <c r="X34" s="46" t="s">
        <v>469</v>
      </c>
      <c r="Y34" s="46">
        <v>9</v>
      </c>
      <c r="Z34" s="46">
        <v>7</v>
      </c>
      <c r="AA34" s="74">
        <f>AVERAGE(table[[#This Row],[1 Understanding and appreciating diversity]],table[[#This Row],[4 Communicating and advocacy for inclusion and countering discrimination]])</f>
        <v>8</v>
      </c>
      <c r="AB34" s="46">
        <v>5</v>
      </c>
      <c r="AC34" s="46">
        <v>7</v>
      </c>
      <c r="AD34" s="74">
        <f>AVERAGE(table[[#This Row],[3 Carrying out social actions]],table[[#This Row],[5 Feeling empowered and supported]],table[[#This Row],[7 Feeling motivated and inspired to do more in the future]])</f>
        <v>6.666666666666667</v>
      </c>
      <c r="AE34" s="46">
        <v>5</v>
      </c>
      <c r="AF34" s="46">
        <v>8</v>
      </c>
      <c r="AG34" s="46">
        <v>10</v>
      </c>
      <c r="AH34" s="74">
        <f>IFERROR(AVERAGE(table[[#This Row],[2 Learning new skills and tools I can use to promote inclusion or tackle discrimination]],table[[#This Row],[6 Participating actively in international events]]),"")</f>
        <v>7.5</v>
      </c>
      <c r="AI34" s="46" t="s">
        <v>470</v>
      </c>
      <c r="AJ34" s="52" t="s">
        <v>471</v>
      </c>
      <c r="AK34" s="46" t="s">
        <v>328</v>
      </c>
      <c r="AL34" s="46" t="s">
        <v>51</v>
      </c>
      <c r="AM34" s="46" t="s">
        <v>330</v>
      </c>
      <c r="AN34" s="46" t="s">
        <v>51</v>
      </c>
      <c r="AO34" s="46" t="s">
        <v>472</v>
      </c>
      <c r="AP34" s="46" t="s">
        <v>330</v>
      </c>
      <c r="AR34" s="53" t="s">
        <v>126</v>
      </c>
      <c r="AS34" s="53"/>
    </row>
    <row r="35" spans="1:45" ht="13.2" x14ac:dyDescent="0.25">
      <c r="A35" s="50">
        <v>43785.468515381945</v>
      </c>
      <c r="B35" s="51">
        <v>43784</v>
      </c>
      <c r="C35" s="46" t="s">
        <v>340</v>
      </c>
      <c r="D35" s="46" t="s">
        <v>4</v>
      </c>
      <c r="E35" s="46" t="s">
        <v>47</v>
      </c>
      <c r="F35" s="46" t="s">
        <v>426</v>
      </c>
      <c r="G35" s="46" t="s">
        <v>52</v>
      </c>
      <c r="H35" s="46" t="s">
        <v>51</v>
      </c>
      <c r="I35" s="46" t="s">
        <v>473</v>
      </c>
      <c r="J35" s="65" t="s">
        <v>336</v>
      </c>
      <c r="K35" s="65">
        <v>10</v>
      </c>
      <c r="L35" s="65">
        <v>10</v>
      </c>
      <c r="M35" s="65">
        <v>10</v>
      </c>
      <c r="N35" s="65" t="str">
        <f>IFERROR(AVERAGE(table[[#This Row],[International Study Visit in Portugal]:[International study visit in Germany]]),"")</f>
        <v/>
      </c>
      <c r="O35" s="46" t="s">
        <v>336</v>
      </c>
      <c r="P35" s="46" t="s">
        <v>336</v>
      </c>
      <c r="Q35" s="46" t="s">
        <v>336</v>
      </c>
      <c r="R35" s="46" t="s">
        <v>336</v>
      </c>
      <c r="S35" s="46" t="s">
        <v>336</v>
      </c>
      <c r="T35" s="46" t="s">
        <v>336</v>
      </c>
      <c r="U35" s="46">
        <v>10</v>
      </c>
      <c r="V35" s="46">
        <v>10</v>
      </c>
      <c r="W35" s="46" t="s">
        <v>51</v>
      </c>
      <c r="X35" s="46" t="s">
        <v>337</v>
      </c>
      <c r="Y35" s="46">
        <v>10</v>
      </c>
      <c r="Z35" s="46">
        <v>10</v>
      </c>
      <c r="AA35" s="74">
        <f>AVERAGE(table[[#This Row],[1 Understanding and appreciating diversity]],table[[#This Row],[4 Communicating and advocacy for inclusion and countering discrimination]])</f>
        <v>10</v>
      </c>
      <c r="AB35" s="46">
        <v>10</v>
      </c>
      <c r="AC35" s="46">
        <v>10</v>
      </c>
      <c r="AD35" s="74">
        <f>AVERAGE(table[[#This Row],[3 Carrying out social actions]],table[[#This Row],[5 Feeling empowered and supported]],table[[#This Row],[7 Feeling motivated and inspired to do more in the future]])</f>
        <v>10</v>
      </c>
      <c r="AE35" s="46">
        <v>10</v>
      </c>
      <c r="AF35" s="46">
        <v>1</v>
      </c>
      <c r="AG35" s="46">
        <v>10</v>
      </c>
      <c r="AH35" s="74">
        <f>IFERROR(AVERAGE(table[[#This Row],[2 Learning new skills and tools I can use to promote inclusion or tackle discrimination]],table[[#This Row],[6 Participating actively in international events]]),"")</f>
        <v>5.5</v>
      </c>
      <c r="AI35" s="46" t="s">
        <v>474</v>
      </c>
      <c r="AJ35" s="52" t="s">
        <v>475</v>
      </c>
      <c r="AK35" s="46" t="s">
        <v>328</v>
      </c>
      <c r="AL35" s="46" t="s">
        <v>51</v>
      </c>
      <c r="AM35" s="46" t="s">
        <v>327</v>
      </c>
      <c r="AN35" s="46" t="s">
        <v>51</v>
      </c>
      <c r="AO35" s="46" t="s">
        <v>476</v>
      </c>
      <c r="AP35" s="46" t="s">
        <v>327</v>
      </c>
      <c r="AQ35" s="46" t="s">
        <v>477</v>
      </c>
      <c r="AR35" s="53" t="s">
        <v>345</v>
      </c>
      <c r="AS35" s="53" t="s">
        <v>478</v>
      </c>
    </row>
    <row r="36" spans="1:45" ht="13.2" x14ac:dyDescent="0.25">
      <c r="A36" s="50">
        <v>43785.802632349536</v>
      </c>
      <c r="B36" s="51">
        <v>43785</v>
      </c>
      <c r="C36" s="46" t="s">
        <v>340</v>
      </c>
      <c r="D36" s="46" t="s">
        <v>4</v>
      </c>
      <c r="E36" s="46" t="s">
        <v>48</v>
      </c>
      <c r="F36" s="46" t="s">
        <v>426</v>
      </c>
      <c r="G36" s="46" t="s">
        <v>52</v>
      </c>
      <c r="H36" s="46" t="s">
        <v>52</v>
      </c>
      <c r="I36" s="46" t="s">
        <v>431</v>
      </c>
      <c r="J36" s="65">
        <v>9</v>
      </c>
      <c r="K36" s="65">
        <v>9</v>
      </c>
      <c r="L36" s="65">
        <v>8</v>
      </c>
      <c r="M36" s="65">
        <v>8</v>
      </c>
      <c r="N36" s="65">
        <f>IFERROR(AVERAGE(table[[#This Row],[International Study Visit in Portugal]:[International study visit in Germany]]),"")</f>
        <v>9</v>
      </c>
      <c r="O36" s="46">
        <v>9</v>
      </c>
      <c r="P36" s="46">
        <v>9</v>
      </c>
      <c r="Q36" s="46">
        <v>9</v>
      </c>
      <c r="R36" s="46">
        <v>9</v>
      </c>
      <c r="S36" s="46">
        <v>9</v>
      </c>
      <c r="T36" s="46">
        <v>9</v>
      </c>
      <c r="U36" s="46">
        <v>9</v>
      </c>
      <c r="V36" s="46">
        <v>9</v>
      </c>
      <c r="W36" s="46" t="s">
        <v>51</v>
      </c>
      <c r="X36" s="46" t="s">
        <v>337</v>
      </c>
      <c r="Y36" s="46">
        <v>9</v>
      </c>
      <c r="Z36" s="46">
        <v>9</v>
      </c>
      <c r="AA36" s="74">
        <f>AVERAGE(table[[#This Row],[1 Understanding and appreciating diversity]],table[[#This Row],[4 Communicating and advocacy for inclusion and countering discrimination]])</f>
        <v>9</v>
      </c>
      <c r="AB36" s="46">
        <v>9</v>
      </c>
      <c r="AC36" s="46">
        <v>9</v>
      </c>
      <c r="AD36" s="74">
        <f>AVERAGE(table[[#This Row],[3 Carrying out social actions]],table[[#This Row],[5 Feeling empowered and supported]],table[[#This Row],[7 Feeling motivated and inspired to do more in the future]])</f>
        <v>8.6666666666666661</v>
      </c>
      <c r="AE36" s="46">
        <v>9</v>
      </c>
      <c r="AF36" s="46">
        <v>8</v>
      </c>
      <c r="AG36" s="46">
        <v>8</v>
      </c>
      <c r="AH36" s="74">
        <f>IFERROR(AVERAGE(table[[#This Row],[2 Learning new skills and tools I can use to promote inclusion or tackle discrimination]],table[[#This Row],[6 Participating actively in international events]]),"")</f>
        <v>8.5</v>
      </c>
      <c r="AI36" s="46" t="s">
        <v>479</v>
      </c>
      <c r="AJ36" s="46"/>
      <c r="AK36" s="46" t="s">
        <v>327</v>
      </c>
      <c r="AL36" s="46" t="s">
        <v>51</v>
      </c>
      <c r="AM36" s="46" t="s">
        <v>328</v>
      </c>
      <c r="AN36" s="46" t="s">
        <v>51</v>
      </c>
      <c r="AO36" s="46" t="s">
        <v>480</v>
      </c>
      <c r="AP36" s="46" t="s">
        <v>327</v>
      </c>
      <c r="AR36" s="53" t="s">
        <v>126</v>
      </c>
      <c r="AS36" s="53"/>
    </row>
    <row r="37" spans="1:45" ht="13.2" x14ac:dyDescent="0.25">
      <c r="A37" s="50">
        <v>43785.907511805555</v>
      </c>
      <c r="B37" s="51">
        <v>43785</v>
      </c>
      <c r="C37" s="46" t="s">
        <v>340</v>
      </c>
      <c r="D37" s="46" t="s">
        <v>3</v>
      </c>
      <c r="E37" s="46" t="s">
        <v>46</v>
      </c>
      <c r="F37" s="46" t="s">
        <v>426</v>
      </c>
      <c r="G37" s="46" t="s">
        <v>52</v>
      </c>
      <c r="H37" s="46" t="s">
        <v>52</v>
      </c>
      <c r="I37" s="46" t="s">
        <v>445</v>
      </c>
      <c r="J37" s="65" t="s">
        <v>336</v>
      </c>
      <c r="K37" s="65">
        <v>10</v>
      </c>
      <c r="L37" s="65" t="s">
        <v>336</v>
      </c>
      <c r="M37" s="65" t="s">
        <v>336</v>
      </c>
      <c r="N37" s="65" t="str">
        <f>IFERROR(AVERAGE(table[[#This Row],[International Study Visit in Portugal]:[International study visit in Germany]]),"")</f>
        <v/>
      </c>
      <c r="O37" s="46" t="s">
        <v>336</v>
      </c>
      <c r="P37" s="46" t="s">
        <v>336</v>
      </c>
      <c r="Q37" s="46" t="s">
        <v>336</v>
      </c>
      <c r="R37" s="46" t="s">
        <v>336</v>
      </c>
      <c r="S37" s="46" t="s">
        <v>336</v>
      </c>
      <c r="T37" s="46" t="s">
        <v>336</v>
      </c>
      <c r="U37" s="46" t="s">
        <v>336</v>
      </c>
      <c r="V37" s="46" t="s">
        <v>336</v>
      </c>
      <c r="W37" s="46" t="s">
        <v>51</v>
      </c>
      <c r="X37" s="46" t="s">
        <v>337</v>
      </c>
      <c r="Y37" s="46">
        <v>9</v>
      </c>
      <c r="Z37" s="46">
        <v>9</v>
      </c>
      <c r="AA37" s="74">
        <f>AVERAGE(table[[#This Row],[1 Understanding and appreciating diversity]],table[[#This Row],[4 Communicating and advocacy for inclusion and countering discrimination]])</f>
        <v>9</v>
      </c>
      <c r="AB37" s="46">
        <v>9</v>
      </c>
      <c r="AC37" s="46">
        <v>9</v>
      </c>
      <c r="AD37" s="74">
        <f>AVERAGE(table[[#This Row],[3 Carrying out social actions]],table[[#This Row],[5 Feeling empowered and supported]],table[[#This Row],[7 Feeling motivated and inspired to do more in the future]])</f>
        <v>9</v>
      </c>
      <c r="AE37" s="46">
        <v>9</v>
      </c>
      <c r="AF37" s="46">
        <v>9</v>
      </c>
      <c r="AG37" s="46">
        <v>9</v>
      </c>
      <c r="AH37" s="74">
        <f>IFERROR(AVERAGE(table[[#This Row],[2 Learning new skills and tools I can use to promote inclusion or tackle discrimination]],table[[#This Row],[6 Participating actively in international events]]),"")</f>
        <v>9</v>
      </c>
      <c r="AI37" s="46" t="s">
        <v>481</v>
      </c>
      <c r="AJ37" s="52" t="s">
        <v>126</v>
      </c>
      <c r="AK37" s="46" t="s">
        <v>328</v>
      </c>
      <c r="AL37" s="46" t="s">
        <v>51</v>
      </c>
      <c r="AM37" s="46" t="s">
        <v>328</v>
      </c>
      <c r="AN37" s="46" t="s">
        <v>52</v>
      </c>
      <c r="AO37" s="46" t="s">
        <v>482</v>
      </c>
      <c r="AP37" s="46" t="s">
        <v>327</v>
      </c>
      <c r="AR37" s="53" t="s">
        <v>126</v>
      </c>
      <c r="AS37" s="53"/>
    </row>
    <row r="38" spans="1:45" ht="13.2" x14ac:dyDescent="0.25">
      <c r="A38" s="50">
        <v>43786.04050905093</v>
      </c>
      <c r="B38" s="51">
        <v>43785</v>
      </c>
      <c r="C38" s="46" t="s">
        <v>340</v>
      </c>
      <c r="D38" s="46" t="s">
        <v>4</v>
      </c>
      <c r="E38" s="46" t="s">
        <v>46</v>
      </c>
      <c r="F38" s="46" t="s">
        <v>426</v>
      </c>
      <c r="G38" s="46" t="s">
        <v>52</v>
      </c>
      <c r="H38" s="46" t="s">
        <v>52</v>
      </c>
      <c r="I38" s="46" t="s">
        <v>341</v>
      </c>
      <c r="J38" s="65" t="s">
        <v>336</v>
      </c>
      <c r="K38" s="65">
        <v>9</v>
      </c>
      <c r="L38" s="65">
        <v>6</v>
      </c>
      <c r="M38" s="65">
        <v>6</v>
      </c>
      <c r="N38" s="65">
        <f>IFERROR(AVERAGE(table[[#This Row],[International Study Visit in Portugal]:[International study visit in Germany]]),"")</f>
        <v>7</v>
      </c>
      <c r="O38" s="46" t="s">
        <v>336</v>
      </c>
      <c r="P38" s="46" t="s">
        <v>336</v>
      </c>
      <c r="Q38" s="46" t="s">
        <v>336</v>
      </c>
      <c r="R38" s="46" t="s">
        <v>336</v>
      </c>
      <c r="S38" s="46">
        <v>7</v>
      </c>
      <c r="T38" s="46" t="s">
        <v>336</v>
      </c>
      <c r="U38" s="46">
        <v>7</v>
      </c>
      <c r="V38" s="46" t="s">
        <v>336</v>
      </c>
      <c r="W38" s="46" t="s">
        <v>51</v>
      </c>
      <c r="X38" s="46" t="s">
        <v>330</v>
      </c>
      <c r="Y38" s="46">
        <v>3</v>
      </c>
      <c r="Z38" s="46">
        <v>5</v>
      </c>
      <c r="AA38" s="74">
        <f>AVERAGE(table[[#This Row],[1 Understanding and appreciating diversity]],table[[#This Row],[4 Communicating and advocacy for inclusion and countering discrimination]])</f>
        <v>6</v>
      </c>
      <c r="AB38" s="46">
        <v>7</v>
      </c>
      <c r="AC38" s="46">
        <v>9</v>
      </c>
      <c r="AD38" s="74">
        <f>AVERAGE(table[[#This Row],[3 Carrying out social actions]],table[[#This Row],[5 Feeling empowered and supported]],table[[#This Row],[7 Feeling motivated and inspired to do more in the future]])</f>
        <v>6.666666666666667</v>
      </c>
      <c r="AE38" s="46">
        <v>5</v>
      </c>
      <c r="AF38" s="46">
        <v>9</v>
      </c>
      <c r="AG38" s="46">
        <v>8</v>
      </c>
      <c r="AH38" s="74">
        <f>IFERROR(AVERAGE(table[[#This Row],[2 Learning new skills and tools I can use to promote inclusion or tackle discrimination]],table[[#This Row],[6 Participating actively in international events]]),"")</f>
        <v>7</v>
      </c>
      <c r="AJ38" s="46" t="s">
        <v>483</v>
      </c>
      <c r="AK38" s="46" t="s">
        <v>328</v>
      </c>
      <c r="AL38" s="46" t="s">
        <v>51</v>
      </c>
      <c r="AM38" s="46" t="s">
        <v>330</v>
      </c>
      <c r="AN38" s="46" t="s">
        <v>51</v>
      </c>
      <c r="AO38" s="46" t="s">
        <v>484</v>
      </c>
      <c r="AP38" s="46" t="s">
        <v>330</v>
      </c>
      <c r="AR38" s="53" t="s">
        <v>126</v>
      </c>
      <c r="AS38" s="53"/>
    </row>
    <row r="39" spans="1:45" ht="13.2" x14ac:dyDescent="0.25">
      <c r="A39" s="50">
        <v>43787.043879363424</v>
      </c>
      <c r="B39" s="51">
        <v>43786</v>
      </c>
      <c r="C39" s="46" t="s">
        <v>340</v>
      </c>
      <c r="D39" s="46" t="s">
        <v>3</v>
      </c>
      <c r="E39" s="46" t="s">
        <v>48</v>
      </c>
      <c r="F39" s="46" t="s">
        <v>426</v>
      </c>
      <c r="G39" s="46" t="s">
        <v>52</v>
      </c>
      <c r="H39" s="46" t="s">
        <v>52</v>
      </c>
      <c r="I39" s="46" t="s">
        <v>361</v>
      </c>
      <c r="J39" s="65" t="s">
        <v>336</v>
      </c>
      <c r="K39" s="65">
        <v>10</v>
      </c>
      <c r="L39" s="65">
        <v>9</v>
      </c>
      <c r="M39" s="65">
        <v>9</v>
      </c>
      <c r="N39" s="65">
        <f>IFERROR(AVERAGE(table[[#This Row],[International Study Visit in Portugal]:[International study visit in Germany]]),"")</f>
        <v>8.5</v>
      </c>
      <c r="O39" s="46" t="s">
        <v>336</v>
      </c>
      <c r="P39" s="46" t="s">
        <v>336</v>
      </c>
      <c r="Q39" s="46">
        <v>9</v>
      </c>
      <c r="R39" s="46" t="s">
        <v>336</v>
      </c>
      <c r="S39" s="46">
        <v>8</v>
      </c>
      <c r="T39" s="46" t="s">
        <v>336</v>
      </c>
      <c r="U39" s="46">
        <v>9</v>
      </c>
      <c r="V39" s="46" t="s">
        <v>336</v>
      </c>
      <c r="W39" s="46" t="s">
        <v>51</v>
      </c>
      <c r="X39" s="46" t="s">
        <v>337</v>
      </c>
      <c r="Y39" s="46">
        <v>9</v>
      </c>
      <c r="Z39" s="46">
        <v>9</v>
      </c>
      <c r="AA39" s="74">
        <f>AVERAGE(table[[#This Row],[1 Understanding and appreciating diversity]],table[[#This Row],[4 Communicating and advocacy for inclusion and countering discrimination]])</f>
        <v>9</v>
      </c>
      <c r="AB39" s="46">
        <v>9</v>
      </c>
      <c r="AC39" s="46">
        <v>9</v>
      </c>
      <c r="AD39" s="74">
        <f>AVERAGE(table[[#This Row],[3 Carrying out social actions]],table[[#This Row],[5 Feeling empowered and supported]],table[[#This Row],[7 Feeling motivated and inspired to do more in the future]])</f>
        <v>9</v>
      </c>
      <c r="AE39" s="46">
        <v>9</v>
      </c>
      <c r="AF39" s="46">
        <v>9</v>
      </c>
      <c r="AG39" s="46">
        <v>9</v>
      </c>
      <c r="AH39" s="74">
        <f>IFERROR(AVERAGE(table[[#This Row],[2 Learning new skills and tools I can use to promote inclusion or tackle discrimination]],table[[#This Row],[6 Participating actively in international events]]),"")</f>
        <v>9</v>
      </c>
      <c r="AI39" s="46" t="s">
        <v>485</v>
      </c>
      <c r="AJ39" s="52" t="s">
        <v>126</v>
      </c>
      <c r="AK39" s="46" t="s">
        <v>327</v>
      </c>
      <c r="AL39" s="46" t="s">
        <v>51</v>
      </c>
      <c r="AM39" s="46" t="s">
        <v>327</v>
      </c>
      <c r="AN39" s="46" t="s">
        <v>51</v>
      </c>
      <c r="AO39" s="46" t="s">
        <v>486</v>
      </c>
      <c r="AP39" s="46" t="s">
        <v>327</v>
      </c>
      <c r="AR39" s="53" t="s">
        <v>126</v>
      </c>
      <c r="AS39" s="53"/>
    </row>
    <row r="40" spans="1:45" ht="13.2" x14ac:dyDescent="0.25">
      <c r="A40" s="50">
        <v>43787.377461898148</v>
      </c>
      <c r="B40" s="51">
        <v>43786</v>
      </c>
      <c r="C40" s="46" t="s">
        <v>340</v>
      </c>
      <c r="D40" s="46" t="s">
        <v>4</v>
      </c>
      <c r="E40" s="46" t="s">
        <v>46</v>
      </c>
      <c r="F40" s="46" t="s">
        <v>426</v>
      </c>
      <c r="G40" s="46" t="s">
        <v>52</v>
      </c>
      <c r="H40" s="46" t="s">
        <v>52</v>
      </c>
      <c r="I40" s="46" t="s">
        <v>445</v>
      </c>
      <c r="J40" s="65" t="s">
        <v>336</v>
      </c>
      <c r="K40" s="65">
        <v>10</v>
      </c>
      <c r="L40" s="65" t="s">
        <v>336</v>
      </c>
      <c r="M40" s="65">
        <v>9</v>
      </c>
      <c r="N40" s="65" t="str">
        <f>IFERROR(AVERAGE(table[[#This Row],[International Study Visit in Portugal]:[International study visit in Germany]]),"")</f>
        <v/>
      </c>
      <c r="O40" s="46" t="s">
        <v>336</v>
      </c>
      <c r="P40" s="46" t="s">
        <v>336</v>
      </c>
      <c r="Q40" s="46" t="s">
        <v>336</v>
      </c>
      <c r="R40" s="46" t="s">
        <v>336</v>
      </c>
      <c r="S40" s="46" t="s">
        <v>336</v>
      </c>
      <c r="T40" s="46" t="s">
        <v>336</v>
      </c>
      <c r="U40" s="46" t="s">
        <v>336</v>
      </c>
      <c r="V40" s="46" t="s">
        <v>336</v>
      </c>
      <c r="W40" s="46" t="s">
        <v>51</v>
      </c>
      <c r="X40" s="46" t="s">
        <v>469</v>
      </c>
      <c r="Y40" s="46">
        <v>10</v>
      </c>
      <c r="Z40" s="46">
        <v>8</v>
      </c>
      <c r="AA40" s="74">
        <f>AVERAGE(table[[#This Row],[1 Understanding and appreciating diversity]],table[[#This Row],[4 Communicating and advocacy for inclusion and countering discrimination]])</f>
        <v>9</v>
      </c>
      <c r="AB40" s="46">
        <v>8</v>
      </c>
      <c r="AC40" s="46">
        <v>8</v>
      </c>
      <c r="AD40" s="74">
        <f>AVERAGE(table[[#This Row],[3 Carrying out social actions]],table[[#This Row],[5 Feeling empowered and supported]],table[[#This Row],[7 Feeling motivated and inspired to do more in the future]])</f>
        <v>7</v>
      </c>
      <c r="AE40" s="46">
        <v>8</v>
      </c>
      <c r="AF40" s="46">
        <v>1</v>
      </c>
      <c r="AG40" s="46">
        <v>5</v>
      </c>
      <c r="AH40" s="74">
        <f>IFERROR(AVERAGE(table[[#This Row],[2 Learning new skills and tools I can use to promote inclusion or tackle discrimination]],table[[#This Row],[6 Participating actively in international events]]),"")</f>
        <v>4.5</v>
      </c>
      <c r="AJ40" s="46" t="s">
        <v>487</v>
      </c>
      <c r="AK40" s="46" t="s">
        <v>328</v>
      </c>
      <c r="AL40" s="46" t="s">
        <v>51</v>
      </c>
      <c r="AM40" s="46" t="s">
        <v>328</v>
      </c>
      <c r="AN40" s="46" t="s">
        <v>52</v>
      </c>
      <c r="AO40" s="46" t="s">
        <v>488</v>
      </c>
      <c r="AP40" s="46" t="s">
        <v>330</v>
      </c>
      <c r="AR40" s="53" t="s">
        <v>126</v>
      </c>
      <c r="AS40" s="53"/>
    </row>
    <row r="41" spans="1:45" ht="13.2" x14ac:dyDescent="0.25">
      <c r="A41" s="50">
        <v>43787.448203425927</v>
      </c>
      <c r="B41" s="51">
        <v>43786</v>
      </c>
      <c r="C41" s="46" t="s">
        <v>340</v>
      </c>
      <c r="D41" s="46" t="s">
        <v>4</v>
      </c>
      <c r="E41" s="46" t="s">
        <v>47</v>
      </c>
      <c r="F41" s="46" t="s">
        <v>426</v>
      </c>
      <c r="G41" s="46" t="s">
        <v>52</v>
      </c>
      <c r="H41" s="46" t="s">
        <v>52</v>
      </c>
      <c r="I41" s="46" t="s">
        <v>473</v>
      </c>
      <c r="J41" s="65" t="s">
        <v>336</v>
      </c>
      <c r="K41" s="65">
        <v>10</v>
      </c>
      <c r="L41" s="65" t="s">
        <v>336</v>
      </c>
      <c r="M41" s="65">
        <v>10</v>
      </c>
      <c r="N41" s="65" t="str">
        <f>IFERROR(AVERAGE(table[[#This Row],[International Study Visit in Portugal]:[International study visit in Germany]]),"")</f>
        <v/>
      </c>
      <c r="O41" s="46" t="s">
        <v>336</v>
      </c>
      <c r="P41" s="46" t="s">
        <v>336</v>
      </c>
      <c r="Q41" s="46" t="s">
        <v>336</v>
      </c>
      <c r="R41" s="46" t="s">
        <v>336</v>
      </c>
      <c r="S41" s="46" t="s">
        <v>336</v>
      </c>
      <c r="T41" s="46" t="s">
        <v>336</v>
      </c>
      <c r="U41" s="46" t="s">
        <v>336</v>
      </c>
      <c r="V41" s="46" t="s">
        <v>336</v>
      </c>
      <c r="W41" s="46" t="s">
        <v>51</v>
      </c>
      <c r="X41" s="46" t="s">
        <v>337</v>
      </c>
      <c r="Y41" s="46">
        <v>10</v>
      </c>
      <c r="Z41" s="46">
        <v>10</v>
      </c>
      <c r="AA41" s="74">
        <f>AVERAGE(table[[#This Row],[1 Understanding and appreciating diversity]],table[[#This Row],[4 Communicating and advocacy for inclusion and countering discrimination]])</f>
        <v>10</v>
      </c>
      <c r="AB41" s="46">
        <v>10</v>
      </c>
      <c r="AC41" s="46">
        <v>10</v>
      </c>
      <c r="AD41" s="74">
        <f>AVERAGE(table[[#This Row],[3 Carrying out social actions]],table[[#This Row],[5 Feeling empowered and supported]],table[[#This Row],[7 Feeling motivated and inspired to do more in the future]])</f>
        <v>9.3333333333333339</v>
      </c>
      <c r="AE41" s="46">
        <v>10</v>
      </c>
      <c r="AF41" s="46">
        <v>6</v>
      </c>
      <c r="AG41" s="46">
        <v>8</v>
      </c>
      <c r="AH41" s="74">
        <f>IFERROR(AVERAGE(table[[#This Row],[2 Learning new skills and tools I can use to promote inclusion or tackle discrimination]],table[[#This Row],[6 Participating actively in international events]]),"")</f>
        <v>8</v>
      </c>
      <c r="AI41" s="46" t="s">
        <v>489</v>
      </c>
      <c r="AJ41" s="52" t="s">
        <v>490</v>
      </c>
      <c r="AK41" s="46" t="s">
        <v>328</v>
      </c>
      <c r="AL41" s="46" t="s">
        <v>51</v>
      </c>
      <c r="AM41" s="46" t="s">
        <v>328</v>
      </c>
      <c r="AN41" s="46" t="s">
        <v>52</v>
      </c>
      <c r="AO41" s="46" t="s">
        <v>52</v>
      </c>
      <c r="AP41" s="46" t="s">
        <v>327</v>
      </c>
      <c r="AR41" s="53" t="s">
        <v>126</v>
      </c>
      <c r="AS41" s="53"/>
    </row>
    <row r="42" spans="1:45" ht="13.2" x14ac:dyDescent="0.25">
      <c r="A42" s="50">
        <v>43787.935288287037</v>
      </c>
      <c r="B42" s="51">
        <v>32201</v>
      </c>
      <c r="C42" s="46" t="s">
        <v>340</v>
      </c>
      <c r="D42" s="46" t="s">
        <v>4</v>
      </c>
      <c r="E42" s="46" t="s">
        <v>46</v>
      </c>
      <c r="F42" s="46" t="s">
        <v>426</v>
      </c>
      <c r="G42" s="46" t="s">
        <v>52</v>
      </c>
      <c r="H42" s="46" t="s">
        <v>52</v>
      </c>
      <c r="I42" s="46" t="s">
        <v>395</v>
      </c>
      <c r="J42" s="65">
        <v>9</v>
      </c>
      <c r="K42" s="65">
        <v>9</v>
      </c>
      <c r="L42" s="65">
        <v>9</v>
      </c>
      <c r="M42" s="65">
        <v>9</v>
      </c>
      <c r="N42" s="65">
        <f>IFERROR(AVERAGE(table[[#This Row],[International Study Visit in Portugal]:[International study visit in Germany]]),"")</f>
        <v>9</v>
      </c>
      <c r="O42" s="46">
        <v>9</v>
      </c>
      <c r="P42" s="46">
        <v>9</v>
      </c>
      <c r="Q42" s="46">
        <v>9</v>
      </c>
      <c r="R42" s="46">
        <v>9</v>
      </c>
      <c r="S42" s="46">
        <v>9</v>
      </c>
      <c r="T42" s="46">
        <v>9</v>
      </c>
      <c r="U42" s="46">
        <v>9</v>
      </c>
      <c r="V42" s="46">
        <v>9</v>
      </c>
      <c r="W42" s="46" t="s">
        <v>51</v>
      </c>
      <c r="X42" s="46" t="s">
        <v>337</v>
      </c>
      <c r="Y42" s="46">
        <v>8</v>
      </c>
      <c r="Z42" s="46">
        <v>8</v>
      </c>
      <c r="AA42" s="74">
        <f>AVERAGE(table[[#This Row],[1 Understanding and appreciating diversity]],table[[#This Row],[4 Communicating and advocacy for inclusion and countering discrimination]])</f>
        <v>8</v>
      </c>
      <c r="AB42" s="46">
        <v>8</v>
      </c>
      <c r="AC42" s="46">
        <v>8</v>
      </c>
      <c r="AD42" s="74">
        <f>AVERAGE(table[[#This Row],[3 Carrying out social actions]],table[[#This Row],[5 Feeling empowered and supported]],table[[#This Row],[7 Feeling motivated and inspired to do more in the future]])</f>
        <v>8</v>
      </c>
      <c r="AE42" s="46">
        <v>8</v>
      </c>
      <c r="AF42" s="46">
        <v>8</v>
      </c>
      <c r="AG42" s="46">
        <v>8</v>
      </c>
      <c r="AH42" s="74">
        <f>IFERROR(AVERAGE(table[[#This Row],[2 Learning new skills and tools I can use to promote inclusion or tackle discrimination]],table[[#This Row],[6 Participating actively in international events]]),"")</f>
        <v>8</v>
      </c>
      <c r="AI42" s="46" t="s">
        <v>491</v>
      </c>
      <c r="AJ42" s="52" t="s">
        <v>492</v>
      </c>
      <c r="AK42" s="46" t="s">
        <v>328</v>
      </c>
      <c r="AL42" s="46" t="s">
        <v>51</v>
      </c>
      <c r="AM42" s="46" t="s">
        <v>328</v>
      </c>
      <c r="AN42" s="46" t="s">
        <v>51</v>
      </c>
      <c r="AO42" s="46" t="s">
        <v>493</v>
      </c>
      <c r="AP42" s="46" t="s">
        <v>328</v>
      </c>
      <c r="AQ42" s="46" t="s">
        <v>494</v>
      </c>
      <c r="AR42" s="53" t="s">
        <v>345</v>
      </c>
      <c r="AS42" s="53" t="s">
        <v>495</v>
      </c>
    </row>
    <row r="43" spans="1:45" ht="13.2" x14ac:dyDescent="0.25">
      <c r="A43" s="50">
        <v>43788.049096516203</v>
      </c>
      <c r="B43" s="51">
        <v>43787</v>
      </c>
      <c r="C43" s="46" t="s">
        <v>340</v>
      </c>
      <c r="D43" s="46" t="s">
        <v>4</v>
      </c>
      <c r="E43" s="46" t="s">
        <v>48</v>
      </c>
      <c r="F43" s="46" t="s">
        <v>426</v>
      </c>
      <c r="G43" s="46" t="s">
        <v>52</v>
      </c>
      <c r="H43" s="46" t="s">
        <v>52</v>
      </c>
      <c r="I43" s="46" t="s">
        <v>395</v>
      </c>
      <c r="J43" s="65">
        <v>10</v>
      </c>
      <c r="K43" s="65">
        <v>10</v>
      </c>
      <c r="L43" s="65">
        <v>10</v>
      </c>
      <c r="M43" s="65">
        <v>10</v>
      </c>
      <c r="N43" s="65">
        <f>IFERROR(AVERAGE(table[[#This Row],[International Study Visit in Portugal]:[International study visit in Germany]]),"")</f>
        <v>10</v>
      </c>
      <c r="O43" s="46" t="s">
        <v>336</v>
      </c>
      <c r="P43" s="46" t="s">
        <v>336</v>
      </c>
      <c r="Q43" s="46">
        <v>10</v>
      </c>
      <c r="R43" s="46" t="s">
        <v>336</v>
      </c>
      <c r="S43" s="46" t="s">
        <v>336</v>
      </c>
      <c r="T43" s="46" t="s">
        <v>336</v>
      </c>
      <c r="U43" s="46">
        <v>10</v>
      </c>
      <c r="V43" s="46">
        <v>10</v>
      </c>
      <c r="W43" s="46" t="s">
        <v>51</v>
      </c>
      <c r="X43" s="46" t="s">
        <v>325</v>
      </c>
      <c r="Y43" s="46">
        <v>10</v>
      </c>
      <c r="Z43" s="46">
        <v>10</v>
      </c>
      <c r="AA43" s="74">
        <f>AVERAGE(table[[#This Row],[1 Understanding and appreciating diversity]],table[[#This Row],[4 Communicating and advocacy for inclusion and countering discrimination]])</f>
        <v>10</v>
      </c>
      <c r="AB43" s="46">
        <v>10</v>
      </c>
      <c r="AC43" s="46">
        <v>10</v>
      </c>
      <c r="AD43" s="74">
        <f>AVERAGE(table[[#This Row],[3 Carrying out social actions]],table[[#This Row],[5 Feeling empowered and supported]],table[[#This Row],[7 Feeling motivated and inspired to do more in the future]])</f>
        <v>10</v>
      </c>
      <c r="AE43" s="46">
        <v>10</v>
      </c>
      <c r="AF43" s="46">
        <v>10</v>
      </c>
      <c r="AG43" s="46">
        <v>10</v>
      </c>
      <c r="AH43" s="74">
        <f>IFERROR(AVERAGE(table[[#This Row],[2 Learning new skills and tools I can use to promote inclusion or tackle discrimination]],table[[#This Row],[6 Participating actively in international events]]),"")</f>
        <v>10</v>
      </c>
      <c r="AI43" s="46" t="s">
        <v>496</v>
      </c>
      <c r="AJ43" s="52" t="s">
        <v>497</v>
      </c>
      <c r="AK43" s="46" t="s">
        <v>327</v>
      </c>
      <c r="AL43" s="46" t="s">
        <v>51</v>
      </c>
      <c r="AM43" s="46" t="s">
        <v>327</v>
      </c>
      <c r="AN43" s="46" t="s">
        <v>51</v>
      </c>
      <c r="AO43" s="46" t="s">
        <v>498</v>
      </c>
      <c r="AP43" s="46" t="s">
        <v>327</v>
      </c>
      <c r="AQ43" s="46" t="s">
        <v>499</v>
      </c>
      <c r="AR43" s="53" t="s">
        <v>354</v>
      </c>
      <c r="AS43" s="53" t="s">
        <v>500</v>
      </c>
    </row>
    <row r="44" spans="1:45" ht="13.2" x14ac:dyDescent="0.25">
      <c r="A44" s="50">
        <v>43788.19443851852</v>
      </c>
      <c r="B44" s="51">
        <v>43787</v>
      </c>
      <c r="C44" s="46" t="s">
        <v>340</v>
      </c>
      <c r="D44" s="46" t="s">
        <v>4</v>
      </c>
      <c r="E44" s="46" t="s">
        <v>46</v>
      </c>
      <c r="F44" s="46" t="s">
        <v>426</v>
      </c>
      <c r="G44" s="46" t="s">
        <v>52</v>
      </c>
      <c r="H44" s="46" t="s">
        <v>52</v>
      </c>
      <c r="I44" s="46" t="s">
        <v>368</v>
      </c>
      <c r="J44" s="65" t="s">
        <v>336</v>
      </c>
      <c r="K44" s="65" t="s">
        <v>336</v>
      </c>
      <c r="L44" s="65" t="s">
        <v>336</v>
      </c>
      <c r="M44" s="65">
        <v>10</v>
      </c>
      <c r="N44" s="65">
        <f>IFERROR(AVERAGE(table[[#This Row],[International Study Visit in Portugal]:[International study visit in Germany]]),"")</f>
        <v>10</v>
      </c>
      <c r="O44" s="46" t="s">
        <v>336</v>
      </c>
      <c r="P44" s="46" t="s">
        <v>336</v>
      </c>
      <c r="Q44" s="46">
        <v>10</v>
      </c>
      <c r="R44" s="46" t="s">
        <v>336</v>
      </c>
      <c r="S44" s="46" t="s">
        <v>336</v>
      </c>
      <c r="T44" s="46" t="s">
        <v>336</v>
      </c>
      <c r="U44" s="46">
        <v>10</v>
      </c>
      <c r="V44" s="46" t="s">
        <v>336</v>
      </c>
      <c r="W44" s="46" t="s">
        <v>51</v>
      </c>
      <c r="X44" s="46" t="s">
        <v>325</v>
      </c>
      <c r="Y44" s="46">
        <v>10</v>
      </c>
      <c r="Z44" s="46">
        <v>10</v>
      </c>
      <c r="AA44" s="74">
        <f>AVERAGE(table[[#This Row],[1 Understanding and appreciating diversity]],table[[#This Row],[4 Communicating and advocacy for inclusion and countering discrimination]])</f>
        <v>10</v>
      </c>
      <c r="AB44" s="46">
        <v>10</v>
      </c>
      <c r="AC44" s="46">
        <v>10</v>
      </c>
      <c r="AD44" s="74">
        <f>AVERAGE(table[[#This Row],[3 Carrying out social actions]],table[[#This Row],[5 Feeling empowered and supported]],table[[#This Row],[7 Feeling motivated and inspired to do more in the future]])</f>
        <v>10</v>
      </c>
      <c r="AE44" s="46">
        <v>10</v>
      </c>
      <c r="AG44" s="46">
        <v>10</v>
      </c>
      <c r="AH44" s="74">
        <f>IFERROR(AVERAGE(table[[#This Row],[2 Learning new skills and tools I can use to promote inclusion or tackle discrimination]],table[[#This Row],[6 Participating actively in international events]]),"")</f>
        <v>10</v>
      </c>
      <c r="AI44" s="46" t="s">
        <v>501</v>
      </c>
      <c r="AJ44" s="52" t="s">
        <v>126</v>
      </c>
      <c r="AK44" s="46" t="s">
        <v>327</v>
      </c>
      <c r="AL44" s="46" t="s">
        <v>51</v>
      </c>
      <c r="AM44" s="46" t="s">
        <v>327</v>
      </c>
      <c r="AN44" s="46" t="s">
        <v>51</v>
      </c>
      <c r="AO44" s="46" t="s">
        <v>502</v>
      </c>
      <c r="AP44" s="46" t="s">
        <v>327</v>
      </c>
      <c r="AR44" s="53" t="s">
        <v>126</v>
      </c>
      <c r="AS44" s="53"/>
    </row>
    <row r="45" spans="1:45" ht="13.2" x14ac:dyDescent="0.25">
      <c r="A45" s="50">
        <v>43788.242725509263</v>
      </c>
      <c r="B45" s="51">
        <v>43787</v>
      </c>
      <c r="C45" s="46" t="s">
        <v>340</v>
      </c>
      <c r="D45" s="46" t="s">
        <v>503</v>
      </c>
      <c r="E45" s="46" t="s">
        <v>45</v>
      </c>
      <c r="F45" s="46" t="s">
        <v>426</v>
      </c>
      <c r="G45" s="46" t="s">
        <v>51</v>
      </c>
      <c r="H45" s="46" t="s">
        <v>52</v>
      </c>
      <c r="I45" s="46" t="s">
        <v>504</v>
      </c>
      <c r="J45" s="65">
        <v>3</v>
      </c>
      <c r="K45" s="65" t="s">
        <v>336</v>
      </c>
      <c r="L45" s="65" t="s">
        <v>336</v>
      </c>
      <c r="M45" s="65">
        <v>8</v>
      </c>
      <c r="N45" s="65" t="str">
        <f>IFERROR(AVERAGE(table[[#This Row],[International Study Visit in Portugal]:[International study visit in Germany]]),"")</f>
        <v/>
      </c>
      <c r="O45" s="46" t="s">
        <v>336</v>
      </c>
      <c r="P45" s="46" t="s">
        <v>336</v>
      </c>
      <c r="Q45" s="46" t="s">
        <v>336</v>
      </c>
      <c r="R45" s="46" t="s">
        <v>336</v>
      </c>
      <c r="S45" s="46" t="s">
        <v>336</v>
      </c>
      <c r="T45" s="46" t="s">
        <v>336</v>
      </c>
      <c r="U45" s="46" t="s">
        <v>336</v>
      </c>
      <c r="V45" s="46" t="s">
        <v>336</v>
      </c>
      <c r="W45" s="46" t="s">
        <v>51</v>
      </c>
      <c r="X45" s="46" t="s">
        <v>330</v>
      </c>
      <c r="Y45" s="46">
        <v>3</v>
      </c>
      <c r="Z45" s="46">
        <v>3</v>
      </c>
      <c r="AA45" s="74">
        <f>AVERAGE(table[[#This Row],[1 Understanding and appreciating diversity]],table[[#This Row],[4 Communicating and advocacy for inclusion and countering discrimination]])</f>
        <v>3</v>
      </c>
      <c r="AB45" s="46">
        <v>2</v>
      </c>
      <c r="AD45" s="75">
        <f>AVERAGE(table[[#This Row],[3 Carrying out social actions]],table[[#This Row],[5 Feeling empowered and supported]],table[[#This Row],[7 Feeling motivated and inspired to do more in the future]])</f>
        <v>2</v>
      </c>
      <c r="AH45" s="75">
        <f>IFERROR(AVERAGE(table[[#This Row],[2 Learning new skills and tools I can use to promote inclusion or tackle discrimination]],table[[#This Row],[6 Participating actively in international events]]),"")</f>
        <v>3</v>
      </c>
      <c r="AJ45" s="46" t="s">
        <v>501</v>
      </c>
      <c r="AK45" s="46" t="s">
        <v>388</v>
      </c>
      <c r="AL45" s="46" t="s">
        <v>52</v>
      </c>
      <c r="AM45" s="46" t="s">
        <v>460</v>
      </c>
      <c r="AN45" s="46" t="s">
        <v>52</v>
      </c>
      <c r="AO45" s="46" t="s">
        <v>505</v>
      </c>
      <c r="AP45" s="46" t="s">
        <v>328</v>
      </c>
      <c r="AR45" s="53" t="s">
        <v>126</v>
      </c>
      <c r="AS45" s="53"/>
    </row>
    <row r="46" spans="1:45" ht="13.2" x14ac:dyDescent="0.25">
      <c r="A46" s="50">
        <v>43788.377084930558</v>
      </c>
      <c r="B46" s="51">
        <v>43787</v>
      </c>
      <c r="C46" s="46" t="s">
        <v>340</v>
      </c>
      <c r="D46" s="46" t="s">
        <v>4</v>
      </c>
      <c r="E46" s="46" t="s">
        <v>49</v>
      </c>
      <c r="F46" s="46" t="s">
        <v>426</v>
      </c>
      <c r="G46" s="46" t="s">
        <v>52</v>
      </c>
      <c r="H46" s="46" t="s">
        <v>52</v>
      </c>
      <c r="I46" s="46" t="s">
        <v>445</v>
      </c>
      <c r="J46" s="65" t="s">
        <v>336</v>
      </c>
      <c r="K46" s="65">
        <v>10</v>
      </c>
      <c r="L46" s="65" t="s">
        <v>336</v>
      </c>
      <c r="M46" s="65">
        <v>10</v>
      </c>
      <c r="N46" s="65" t="str">
        <f>IFERROR(AVERAGE(table[[#This Row],[International Study Visit in Portugal]:[International study visit in Germany]]),"")</f>
        <v/>
      </c>
      <c r="O46" s="46" t="s">
        <v>336</v>
      </c>
      <c r="P46" s="46" t="s">
        <v>336</v>
      </c>
      <c r="Q46" s="46" t="s">
        <v>336</v>
      </c>
      <c r="R46" s="46" t="s">
        <v>336</v>
      </c>
      <c r="S46" s="46" t="s">
        <v>336</v>
      </c>
      <c r="T46" s="46" t="s">
        <v>336</v>
      </c>
      <c r="U46" s="46">
        <v>10</v>
      </c>
      <c r="V46" s="46">
        <v>10</v>
      </c>
      <c r="W46" s="46" t="s">
        <v>52</v>
      </c>
      <c r="X46" s="46" t="s">
        <v>330</v>
      </c>
      <c r="Y46" s="46">
        <v>8</v>
      </c>
      <c r="Z46" s="46">
        <v>8</v>
      </c>
      <c r="AA46" s="74">
        <f>AVERAGE(table[[#This Row],[1 Understanding and appreciating diversity]],table[[#This Row],[4 Communicating and advocacy for inclusion and countering discrimination]])</f>
        <v>8</v>
      </c>
      <c r="AB46" s="46">
        <v>8</v>
      </c>
      <c r="AC46" s="46">
        <v>8</v>
      </c>
      <c r="AD46" s="74">
        <f>AVERAGE(table[[#This Row],[3 Carrying out social actions]],table[[#This Row],[5 Feeling empowered and supported]],table[[#This Row],[7 Feeling motivated and inspired to do more in the future]])</f>
        <v>8</v>
      </c>
      <c r="AE46" s="46">
        <v>8</v>
      </c>
      <c r="AG46" s="46">
        <v>8</v>
      </c>
      <c r="AH46" s="74">
        <f>IFERROR(AVERAGE(table[[#This Row],[2 Learning new skills and tools I can use to promote inclusion or tackle discrimination]],table[[#This Row],[6 Participating actively in international events]]),"")</f>
        <v>8</v>
      </c>
      <c r="AI46" s="46" t="s">
        <v>506</v>
      </c>
      <c r="AJ46" s="52" t="s">
        <v>507</v>
      </c>
      <c r="AK46" s="46" t="s">
        <v>328</v>
      </c>
      <c r="AL46" s="46" t="s">
        <v>51</v>
      </c>
      <c r="AM46" s="46" t="s">
        <v>328</v>
      </c>
      <c r="AN46" s="46" t="s">
        <v>51</v>
      </c>
      <c r="AO46" s="46" t="s">
        <v>508</v>
      </c>
      <c r="AP46" s="46" t="s">
        <v>327</v>
      </c>
      <c r="AQ46" s="46" t="s">
        <v>509</v>
      </c>
      <c r="AR46" s="53" t="s">
        <v>354</v>
      </c>
      <c r="AS46" s="53" t="s">
        <v>510</v>
      </c>
    </row>
    <row r="47" spans="1:45" ht="13.2" x14ac:dyDescent="0.25">
      <c r="A47" s="50">
        <v>43788.835525590279</v>
      </c>
      <c r="B47" s="51">
        <v>43788</v>
      </c>
      <c r="C47" s="46" t="s">
        <v>340</v>
      </c>
      <c r="D47" s="46" t="s">
        <v>4</v>
      </c>
      <c r="E47" s="46" t="s">
        <v>46</v>
      </c>
      <c r="F47" s="46" t="s">
        <v>426</v>
      </c>
      <c r="G47" s="46" t="s">
        <v>51</v>
      </c>
      <c r="H47" s="46" t="s">
        <v>503</v>
      </c>
      <c r="I47" s="46" t="s">
        <v>455</v>
      </c>
      <c r="J47" s="65">
        <v>5</v>
      </c>
      <c r="K47" s="65">
        <v>7</v>
      </c>
      <c r="L47" s="65">
        <v>8</v>
      </c>
      <c r="M47" s="65">
        <v>9</v>
      </c>
      <c r="N47" s="65">
        <f>IFERROR(AVERAGE(table[[#This Row],[International Study Visit in Portugal]:[International study visit in Germany]]),"")</f>
        <v>1</v>
      </c>
      <c r="O47" s="46">
        <v>1</v>
      </c>
      <c r="P47" s="46">
        <v>1</v>
      </c>
      <c r="Q47" s="46">
        <v>1</v>
      </c>
      <c r="R47" s="46">
        <v>1</v>
      </c>
      <c r="S47" s="46">
        <v>1</v>
      </c>
      <c r="T47" s="46">
        <v>1</v>
      </c>
      <c r="U47" s="46">
        <v>1</v>
      </c>
      <c r="V47" s="46">
        <v>1</v>
      </c>
      <c r="W47" s="46" t="s">
        <v>51</v>
      </c>
      <c r="X47" s="46" t="s">
        <v>325</v>
      </c>
      <c r="Y47" s="46">
        <v>9</v>
      </c>
      <c r="Z47" s="46">
        <v>9</v>
      </c>
      <c r="AA47" s="74">
        <f>AVERAGE(table[[#This Row],[1 Understanding and appreciating diversity]],table[[#This Row],[4 Communicating and advocacy for inclusion and countering discrimination]])</f>
        <v>9</v>
      </c>
      <c r="AB47" s="46">
        <v>9</v>
      </c>
      <c r="AC47" s="46">
        <v>9</v>
      </c>
      <c r="AD47" s="74">
        <f>AVERAGE(table[[#This Row],[3 Carrying out social actions]],table[[#This Row],[5 Feeling empowered and supported]],table[[#This Row],[7 Feeling motivated and inspired to do more in the future]])</f>
        <v>9.3333333333333339</v>
      </c>
      <c r="AE47" s="46">
        <v>9</v>
      </c>
      <c r="AF47" s="46">
        <v>10</v>
      </c>
      <c r="AG47" s="46">
        <v>10</v>
      </c>
      <c r="AH47" s="74">
        <f>IFERROR(AVERAGE(table[[#This Row],[2 Learning new skills and tools I can use to promote inclusion or tackle discrimination]],table[[#This Row],[6 Participating actively in international events]]),"")</f>
        <v>9.5</v>
      </c>
      <c r="AI47" s="46" t="s">
        <v>456</v>
      </c>
      <c r="AJ47" s="46"/>
      <c r="AK47" s="46" t="s">
        <v>328</v>
      </c>
      <c r="AL47" s="46" t="s">
        <v>51</v>
      </c>
      <c r="AM47" s="46" t="s">
        <v>330</v>
      </c>
      <c r="AN47" s="46" t="s">
        <v>51</v>
      </c>
      <c r="AO47" s="46" t="s">
        <v>456</v>
      </c>
      <c r="AP47" s="46" t="s">
        <v>328</v>
      </c>
      <c r="AQ47" s="46" t="s">
        <v>456</v>
      </c>
      <c r="AR47" s="53" t="s">
        <v>354</v>
      </c>
      <c r="AS47" s="53" t="s">
        <v>457</v>
      </c>
    </row>
    <row r="48" spans="1:45" ht="13.2" x14ac:dyDescent="0.25">
      <c r="A48" s="50">
        <v>43789.032945960644</v>
      </c>
      <c r="B48" s="51">
        <v>43788</v>
      </c>
      <c r="C48" s="46" t="s">
        <v>340</v>
      </c>
      <c r="D48" s="46" t="s">
        <v>4</v>
      </c>
      <c r="E48" s="46" t="s">
        <v>48</v>
      </c>
      <c r="F48" s="46" t="s">
        <v>334</v>
      </c>
      <c r="G48" s="46" t="s">
        <v>52</v>
      </c>
      <c r="H48" s="46" t="s">
        <v>52</v>
      </c>
      <c r="I48" s="46" t="s">
        <v>473</v>
      </c>
      <c r="J48" s="65" t="s">
        <v>336</v>
      </c>
      <c r="K48" s="65">
        <v>9</v>
      </c>
      <c r="L48" s="65" t="s">
        <v>336</v>
      </c>
      <c r="M48" s="65">
        <v>8</v>
      </c>
      <c r="N48" s="65">
        <f>IFERROR(AVERAGE(table[[#This Row],[International Study Visit in Portugal]:[International study visit in Germany]]),"")</f>
        <v>10</v>
      </c>
      <c r="O48" s="46" t="s">
        <v>336</v>
      </c>
      <c r="P48" s="46" t="s">
        <v>336</v>
      </c>
      <c r="Q48" s="46" t="s">
        <v>336</v>
      </c>
      <c r="R48" s="46">
        <v>10</v>
      </c>
      <c r="S48" s="46" t="s">
        <v>336</v>
      </c>
      <c r="T48" s="46" t="s">
        <v>336</v>
      </c>
      <c r="U48" s="46" t="s">
        <v>336</v>
      </c>
      <c r="V48" s="46" t="s">
        <v>336</v>
      </c>
      <c r="W48" s="46" t="s">
        <v>52</v>
      </c>
      <c r="X48" s="46" t="s">
        <v>330</v>
      </c>
      <c r="Y48" s="46">
        <v>10</v>
      </c>
      <c r="Z48" s="46">
        <v>8</v>
      </c>
      <c r="AA48" s="74">
        <f>AVERAGE(table[[#This Row],[1 Understanding and appreciating diversity]],table[[#This Row],[4 Communicating and advocacy for inclusion and countering discrimination]])</f>
        <v>10</v>
      </c>
      <c r="AB48" s="46">
        <v>6</v>
      </c>
      <c r="AC48" s="46">
        <v>10</v>
      </c>
      <c r="AD48" s="74">
        <f>AVERAGE(table[[#This Row],[3 Carrying out social actions]],table[[#This Row],[5 Feeling empowered and supported]],table[[#This Row],[7 Feeling motivated and inspired to do more in the future]])</f>
        <v>8.6666666666666661</v>
      </c>
      <c r="AE48" s="46">
        <v>10</v>
      </c>
      <c r="AF48" s="46">
        <v>10</v>
      </c>
      <c r="AG48" s="46">
        <v>10</v>
      </c>
      <c r="AH48" s="74">
        <f>IFERROR(AVERAGE(table[[#This Row],[2 Learning new skills and tools I can use to promote inclusion or tackle discrimination]],table[[#This Row],[6 Participating actively in international events]]),"")</f>
        <v>9</v>
      </c>
      <c r="AI48" s="46" t="s">
        <v>511</v>
      </c>
      <c r="AJ48" s="52" t="s">
        <v>126</v>
      </c>
      <c r="AK48" s="46" t="s">
        <v>327</v>
      </c>
      <c r="AL48" s="46" t="s">
        <v>51</v>
      </c>
      <c r="AM48" s="46" t="s">
        <v>388</v>
      </c>
      <c r="AN48" s="46" t="s">
        <v>51</v>
      </c>
      <c r="AO48" s="46" t="s">
        <v>512</v>
      </c>
      <c r="AP48" s="46" t="s">
        <v>388</v>
      </c>
      <c r="AR48" s="53" t="s">
        <v>126</v>
      </c>
      <c r="AS48" s="53"/>
    </row>
    <row r="49" spans="1:45" ht="13.2" x14ac:dyDescent="0.25">
      <c r="A49" s="50">
        <v>43789.044269351856</v>
      </c>
      <c r="B49" s="51">
        <v>43788</v>
      </c>
      <c r="C49" s="46" t="s">
        <v>340</v>
      </c>
      <c r="D49" s="46" t="s">
        <v>4</v>
      </c>
      <c r="E49" s="46" t="s">
        <v>46</v>
      </c>
      <c r="F49" s="46" t="s">
        <v>426</v>
      </c>
      <c r="G49" s="46" t="s">
        <v>52</v>
      </c>
      <c r="H49" s="46" t="s">
        <v>52</v>
      </c>
      <c r="I49" s="46" t="s">
        <v>473</v>
      </c>
      <c r="J49" s="65" t="s">
        <v>336</v>
      </c>
      <c r="K49" s="65">
        <v>10</v>
      </c>
      <c r="L49" s="65">
        <v>10</v>
      </c>
      <c r="M49" s="65">
        <v>10</v>
      </c>
      <c r="N49" s="65" t="str">
        <f>IFERROR(AVERAGE(table[[#This Row],[International Study Visit in Portugal]:[International study visit in Germany]]),"")</f>
        <v/>
      </c>
      <c r="O49" s="46" t="s">
        <v>336</v>
      </c>
      <c r="P49" s="46" t="s">
        <v>336</v>
      </c>
      <c r="Q49" s="46" t="s">
        <v>336</v>
      </c>
      <c r="R49" s="46" t="s">
        <v>336</v>
      </c>
      <c r="S49" s="46" t="s">
        <v>336</v>
      </c>
      <c r="T49" s="46" t="s">
        <v>336</v>
      </c>
      <c r="U49" s="46" t="s">
        <v>336</v>
      </c>
      <c r="V49" s="46" t="s">
        <v>336</v>
      </c>
      <c r="W49" s="46" t="s">
        <v>51</v>
      </c>
      <c r="X49" s="46" t="s">
        <v>337</v>
      </c>
      <c r="Y49" s="46">
        <v>6</v>
      </c>
      <c r="Z49" s="46">
        <v>10</v>
      </c>
      <c r="AA49" s="74">
        <f>AVERAGE(table[[#This Row],[1 Understanding and appreciating diversity]],table[[#This Row],[4 Communicating and advocacy for inclusion and countering discrimination]])</f>
        <v>7</v>
      </c>
      <c r="AB49" s="46">
        <v>8</v>
      </c>
      <c r="AC49" s="46">
        <v>8</v>
      </c>
      <c r="AD49" s="74">
        <f>AVERAGE(table[[#This Row],[3 Carrying out social actions]],table[[#This Row],[5 Feeling empowered and supported]],table[[#This Row],[7 Feeling motivated and inspired to do more in the future]])</f>
        <v>8.6666666666666661</v>
      </c>
      <c r="AE49" s="46">
        <v>9</v>
      </c>
      <c r="AF49" s="46">
        <v>5</v>
      </c>
      <c r="AG49" s="46">
        <v>9</v>
      </c>
      <c r="AH49" s="74">
        <f>IFERROR(AVERAGE(table[[#This Row],[2 Learning new skills and tools I can use to promote inclusion or tackle discrimination]],table[[#This Row],[6 Participating actively in international events]]),"")</f>
        <v>7.5</v>
      </c>
      <c r="AJ49" s="46" t="s">
        <v>126</v>
      </c>
      <c r="AK49" s="46" t="s">
        <v>328</v>
      </c>
      <c r="AL49" s="46" t="s">
        <v>51</v>
      </c>
      <c r="AM49" s="46" t="s">
        <v>328</v>
      </c>
      <c r="AN49" s="46" t="s">
        <v>51</v>
      </c>
      <c r="AO49" s="46" t="s">
        <v>513</v>
      </c>
      <c r="AP49" s="46" t="s">
        <v>328</v>
      </c>
      <c r="AR49" s="53" t="s">
        <v>126</v>
      </c>
      <c r="AS49" s="53"/>
    </row>
    <row r="50" spans="1:45" ht="13.2" x14ac:dyDescent="0.25">
      <c r="A50" s="50">
        <v>43789.05409075231</v>
      </c>
      <c r="B50" s="51">
        <v>43788</v>
      </c>
      <c r="C50" s="46" t="s">
        <v>340</v>
      </c>
      <c r="D50" s="46" t="s">
        <v>503</v>
      </c>
      <c r="E50" s="46" t="s">
        <v>503</v>
      </c>
      <c r="F50" s="46" t="s">
        <v>334</v>
      </c>
      <c r="G50" s="46" t="s">
        <v>503</v>
      </c>
      <c r="H50" s="46" t="s">
        <v>52</v>
      </c>
      <c r="I50" s="46" t="s">
        <v>514</v>
      </c>
      <c r="J50" s="65" t="s">
        <v>336</v>
      </c>
      <c r="K50" s="65">
        <v>10</v>
      </c>
      <c r="L50" s="65" t="s">
        <v>336</v>
      </c>
      <c r="M50" s="65">
        <v>7</v>
      </c>
      <c r="N50" s="65">
        <f>IFERROR(AVERAGE(table[[#This Row],[International Study Visit in Portugal]:[International study visit in Germany]]),"")</f>
        <v>10</v>
      </c>
      <c r="O50" s="46" t="s">
        <v>336</v>
      </c>
      <c r="P50" s="46" t="s">
        <v>336</v>
      </c>
      <c r="Q50" s="46" t="s">
        <v>336</v>
      </c>
      <c r="R50" s="46">
        <v>10</v>
      </c>
      <c r="S50" s="46" t="s">
        <v>336</v>
      </c>
      <c r="T50" s="46" t="s">
        <v>336</v>
      </c>
      <c r="U50" s="46">
        <v>8</v>
      </c>
      <c r="V50" s="46" t="s">
        <v>336</v>
      </c>
      <c r="W50" s="46" t="s">
        <v>52</v>
      </c>
      <c r="X50" s="46" t="s">
        <v>375</v>
      </c>
      <c r="Y50" s="46">
        <v>7</v>
      </c>
      <c r="Z50" s="46">
        <v>6</v>
      </c>
      <c r="AA50" s="74">
        <f>AVERAGE(table[[#This Row],[1 Understanding and appreciating diversity]],table[[#This Row],[4 Communicating and advocacy for inclusion and countering discrimination]])</f>
        <v>7.5</v>
      </c>
      <c r="AB50" s="46">
        <v>8</v>
      </c>
      <c r="AC50" s="46">
        <v>8</v>
      </c>
      <c r="AD50" s="74">
        <f>AVERAGE(table[[#This Row],[3 Carrying out social actions]],table[[#This Row],[5 Feeling empowered and supported]],table[[#This Row],[7 Feeling motivated and inspired to do more in the future]])</f>
        <v>8.6666666666666661</v>
      </c>
      <c r="AE50" s="46">
        <v>9</v>
      </c>
      <c r="AF50" s="46">
        <v>10</v>
      </c>
      <c r="AG50" s="46">
        <v>9</v>
      </c>
      <c r="AH50" s="74">
        <f>IFERROR(AVERAGE(table[[#This Row],[2 Learning new skills and tools I can use to promote inclusion or tackle discrimination]],table[[#This Row],[6 Participating actively in international events]]),"")</f>
        <v>8</v>
      </c>
      <c r="AJ50" s="46" t="s">
        <v>126</v>
      </c>
      <c r="AK50" s="46" t="s">
        <v>330</v>
      </c>
      <c r="AL50" s="46" t="s">
        <v>51</v>
      </c>
      <c r="AM50" s="46" t="s">
        <v>328</v>
      </c>
      <c r="AN50" s="46" t="s">
        <v>51</v>
      </c>
      <c r="AO50" s="46" t="s">
        <v>515</v>
      </c>
      <c r="AP50" s="46" t="s">
        <v>330</v>
      </c>
      <c r="AR50" s="53" t="s">
        <v>126</v>
      </c>
      <c r="AS50" s="53"/>
    </row>
    <row r="51" spans="1:45" ht="13.2" x14ac:dyDescent="0.25">
      <c r="A51" s="50">
        <v>43789.189645949074</v>
      </c>
      <c r="B51" s="51">
        <v>43788</v>
      </c>
      <c r="C51" s="46" t="s">
        <v>340</v>
      </c>
      <c r="D51" s="46" t="s">
        <v>4</v>
      </c>
      <c r="E51" s="46" t="s">
        <v>45</v>
      </c>
      <c r="F51" s="46" t="s">
        <v>334</v>
      </c>
      <c r="G51" s="46" t="s">
        <v>52</v>
      </c>
      <c r="H51" s="46" t="s">
        <v>52</v>
      </c>
      <c r="I51" s="46" t="s">
        <v>431</v>
      </c>
      <c r="J51" s="65" t="s">
        <v>336</v>
      </c>
      <c r="K51" s="65">
        <v>10</v>
      </c>
      <c r="L51" s="65">
        <v>9</v>
      </c>
      <c r="M51" s="65">
        <v>9</v>
      </c>
      <c r="N51" s="65">
        <f>IFERROR(AVERAGE(table[[#This Row],[International Study Visit in Portugal]:[International study visit in Germany]]),"")</f>
        <v>10</v>
      </c>
      <c r="O51" s="46" t="s">
        <v>336</v>
      </c>
      <c r="P51" s="46" t="s">
        <v>336</v>
      </c>
      <c r="Q51" s="46">
        <v>10</v>
      </c>
      <c r="R51" s="46" t="s">
        <v>336</v>
      </c>
      <c r="S51" s="46" t="s">
        <v>336</v>
      </c>
      <c r="T51" s="46">
        <v>10</v>
      </c>
      <c r="U51" s="46" t="s">
        <v>336</v>
      </c>
      <c r="V51" s="46" t="s">
        <v>336</v>
      </c>
      <c r="W51" s="46" t="s">
        <v>51</v>
      </c>
      <c r="X51" s="46" t="s">
        <v>325</v>
      </c>
      <c r="Y51" s="46">
        <v>9</v>
      </c>
      <c r="Z51" s="46">
        <v>8</v>
      </c>
      <c r="AA51" s="74">
        <f>AVERAGE(table[[#This Row],[1 Understanding and appreciating diversity]],table[[#This Row],[4 Communicating and advocacy for inclusion and countering discrimination]])</f>
        <v>9.5</v>
      </c>
      <c r="AB51" s="46">
        <v>10</v>
      </c>
      <c r="AC51" s="46">
        <v>10</v>
      </c>
      <c r="AD51" s="74">
        <f>AVERAGE(table[[#This Row],[3 Carrying out social actions]],table[[#This Row],[5 Feeling empowered and supported]],table[[#This Row],[7 Feeling motivated and inspired to do more in the future]])</f>
        <v>10</v>
      </c>
      <c r="AE51" s="46">
        <v>10</v>
      </c>
      <c r="AF51" s="46">
        <v>10</v>
      </c>
      <c r="AG51" s="46">
        <v>10</v>
      </c>
      <c r="AH51" s="74">
        <f>IFERROR(AVERAGE(table[[#This Row],[2 Learning new skills and tools I can use to promote inclusion or tackle discrimination]],table[[#This Row],[6 Participating actively in international events]]),"")</f>
        <v>9</v>
      </c>
      <c r="AJ51" s="46" t="s">
        <v>516</v>
      </c>
      <c r="AK51" s="46" t="s">
        <v>328</v>
      </c>
      <c r="AL51" s="46" t="s">
        <v>51</v>
      </c>
      <c r="AM51" s="46" t="s">
        <v>328</v>
      </c>
      <c r="AN51" s="46" t="s">
        <v>52</v>
      </c>
      <c r="AO51" s="46" t="s">
        <v>517</v>
      </c>
      <c r="AP51" s="46" t="s">
        <v>328</v>
      </c>
      <c r="AR51" s="53" t="s">
        <v>126</v>
      </c>
      <c r="AS51" s="53"/>
    </row>
    <row r="52" spans="1:45" ht="13.2" x14ac:dyDescent="0.25">
      <c r="A52" s="50">
        <v>43789.22603100694</v>
      </c>
      <c r="B52" s="51">
        <v>43788</v>
      </c>
      <c r="C52" s="46" t="s">
        <v>340</v>
      </c>
      <c r="D52" s="46" t="s">
        <v>4</v>
      </c>
      <c r="E52" s="46" t="s">
        <v>48</v>
      </c>
      <c r="F52" s="46" t="s">
        <v>334</v>
      </c>
      <c r="G52" s="46" t="s">
        <v>52</v>
      </c>
      <c r="H52" s="46" t="s">
        <v>52</v>
      </c>
      <c r="I52" s="46" t="s">
        <v>341</v>
      </c>
      <c r="J52" s="65">
        <v>8</v>
      </c>
      <c r="K52" s="65">
        <v>9</v>
      </c>
      <c r="L52" s="65">
        <v>8</v>
      </c>
      <c r="M52" s="65">
        <v>7</v>
      </c>
      <c r="N52" s="65">
        <f>IFERROR(AVERAGE(table[[#This Row],[International Study Visit in Portugal]:[International study visit in Germany]]),"")</f>
        <v>7.833333333333333</v>
      </c>
      <c r="O52" s="46">
        <v>10</v>
      </c>
      <c r="P52" s="46">
        <v>8</v>
      </c>
      <c r="Q52" s="46">
        <v>9</v>
      </c>
      <c r="R52" s="46">
        <v>7</v>
      </c>
      <c r="S52" s="46">
        <v>6</v>
      </c>
      <c r="T52" s="46">
        <v>7</v>
      </c>
      <c r="U52" s="46">
        <v>10</v>
      </c>
      <c r="V52" s="46">
        <v>8</v>
      </c>
      <c r="W52" s="46" t="s">
        <v>51</v>
      </c>
      <c r="X52" s="46" t="s">
        <v>337</v>
      </c>
      <c r="Y52" s="46">
        <v>10</v>
      </c>
      <c r="Z52" s="46">
        <v>10</v>
      </c>
      <c r="AA52" s="74">
        <f>AVERAGE(table[[#This Row],[1 Understanding and appreciating diversity]],table[[#This Row],[4 Communicating and advocacy for inclusion and countering discrimination]])</f>
        <v>9.5</v>
      </c>
      <c r="AB52" s="46">
        <v>8</v>
      </c>
      <c r="AC52" s="46">
        <v>9</v>
      </c>
      <c r="AD52" s="74">
        <f>AVERAGE(table[[#This Row],[3 Carrying out social actions]],table[[#This Row],[5 Feeling empowered and supported]],table[[#This Row],[7 Feeling motivated and inspired to do more in the future]])</f>
        <v>9.3333333333333339</v>
      </c>
      <c r="AE52" s="46">
        <v>10</v>
      </c>
      <c r="AF52" s="46">
        <v>10</v>
      </c>
      <c r="AG52" s="46">
        <v>10</v>
      </c>
      <c r="AH52" s="74">
        <f>IFERROR(AVERAGE(table[[#This Row],[2 Learning new skills and tools I can use to promote inclusion or tackle discrimination]],table[[#This Row],[6 Participating actively in international events]]),"")</f>
        <v>10</v>
      </c>
      <c r="AI52" s="46" t="s">
        <v>518</v>
      </c>
      <c r="AJ52" s="52" t="s">
        <v>126</v>
      </c>
      <c r="AK52" s="46" t="s">
        <v>327</v>
      </c>
      <c r="AL52" s="46" t="s">
        <v>51</v>
      </c>
      <c r="AM52" s="46" t="s">
        <v>330</v>
      </c>
      <c r="AN52" s="46" t="s">
        <v>51</v>
      </c>
      <c r="AO52" s="46" t="s">
        <v>519</v>
      </c>
      <c r="AP52" s="46" t="s">
        <v>330</v>
      </c>
      <c r="AQ52" s="46" t="s">
        <v>520</v>
      </c>
      <c r="AR52" s="53" t="s">
        <v>345</v>
      </c>
      <c r="AS52" s="53" t="s">
        <v>521</v>
      </c>
    </row>
    <row r="53" spans="1:45" ht="13.2" x14ac:dyDescent="0.25">
      <c r="A53" s="50">
        <v>43789.316530578704</v>
      </c>
      <c r="B53" s="51">
        <v>43788</v>
      </c>
      <c r="C53" s="46" t="s">
        <v>340</v>
      </c>
      <c r="D53" s="46" t="s">
        <v>4</v>
      </c>
      <c r="E53" s="46" t="s">
        <v>48</v>
      </c>
      <c r="F53" s="46" t="s">
        <v>334</v>
      </c>
      <c r="G53" s="46" t="s">
        <v>52</v>
      </c>
      <c r="H53" s="46" t="s">
        <v>52</v>
      </c>
      <c r="I53" s="46" t="s">
        <v>522</v>
      </c>
      <c r="J53" s="65">
        <v>8</v>
      </c>
      <c r="K53" s="65" t="s">
        <v>336</v>
      </c>
      <c r="L53" s="65" t="s">
        <v>336</v>
      </c>
      <c r="M53" s="65" t="s">
        <v>336</v>
      </c>
      <c r="N53" s="65">
        <f>IFERROR(AVERAGE(table[[#This Row],[International Study Visit in Portugal]:[International study visit in Germany]]),"")</f>
        <v>7</v>
      </c>
      <c r="O53" s="46" t="s">
        <v>336</v>
      </c>
      <c r="P53" s="46" t="s">
        <v>336</v>
      </c>
      <c r="Q53" s="46" t="s">
        <v>336</v>
      </c>
      <c r="R53" s="46" t="s">
        <v>336</v>
      </c>
      <c r="S53" s="46">
        <v>7</v>
      </c>
      <c r="T53" s="46" t="s">
        <v>336</v>
      </c>
      <c r="U53" s="46" t="s">
        <v>336</v>
      </c>
      <c r="V53" s="46" t="s">
        <v>336</v>
      </c>
      <c r="W53" s="46" t="s">
        <v>52</v>
      </c>
      <c r="X53" s="46" t="s">
        <v>330</v>
      </c>
      <c r="Y53" s="46">
        <v>8</v>
      </c>
      <c r="Z53" s="46">
        <v>8</v>
      </c>
      <c r="AA53" s="74">
        <f>AVERAGE(table[[#This Row],[1 Understanding and appreciating diversity]],table[[#This Row],[4 Communicating and advocacy for inclusion and countering discrimination]])</f>
        <v>7.5</v>
      </c>
      <c r="AB53" s="46">
        <v>8</v>
      </c>
      <c r="AC53" s="46">
        <v>7</v>
      </c>
      <c r="AD53" s="74">
        <f>AVERAGE(table[[#This Row],[3 Carrying out social actions]],table[[#This Row],[5 Feeling empowered and supported]],table[[#This Row],[7 Feeling motivated and inspired to do more in the future]])</f>
        <v>8.3333333333333339</v>
      </c>
      <c r="AE53" s="46">
        <v>8</v>
      </c>
      <c r="AF53" s="46">
        <v>6</v>
      </c>
      <c r="AG53" s="46">
        <v>9</v>
      </c>
      <c r="AH53" s="74">
        <f>IFERROR(AVERAGE(table[[#This Row],[2 Learning new skills and tools I can use to promote inclusion or tackle discrimination]],table[[#This Row],[6 Participating actively in international events]]),"")</f>
        <v>7</v>
      </c>
      <c r="AK53" s="46" t="s">
        <v>328</v>
      </c>
      <c r="AL53" s="46" t="s">
        <v>51</v>
      </c>
      <c r="AM53" s="46" t="s">
        <v>328</v>
      </c>
      <c r="AN53" s="46" t="s">
        <v>51</v>
      </c>
      <c r="AO53" s="46" t="s">
        <v>523</v>
      </c>
      <c r="AP53" s="46" t="s">
        <v>388</v>
      </c>
      <c r="AR53" s="53" t="s">
        <v>126</v>
      </c>
      <c r="AS53" s="53"/>
    </row>
    <row r="54" spans="1:45" ht="13.2" x14ac:dyDescent="0.25">
      <c r="A54" s="50">
        <v>43789.438466493055</v>
      </c>
      <c r="B54" s="51">
        <v>43788</v>
      </c>
      <c r="C54" s="46" t="s">
        <v>340</v>
      </c>
      <c r="D54" s="46" t="s">
        <v>3</v>
      </c>
      <c r="E54" s="46" t="s">
        <v>46</v>
      </c>
      <c r="F54" s="46" t="s">
        <v>334</v>
      </c>
      <c r="G54" s="46" t="s">
        <v>503</v>
      </c>
      <c r="H54" s="46" t="s">
        <v>52</v>
      </c>
      <c r="I54" s="46" t="s">
        <v>524</v>
      </c>
      <c r="J54" s="65" t="s">
        <v>336</v>
      </c>
      <c r="K54" s="65">
        <v>10</v>
      </c>
      <c r="L54" s="65">
        <v>10</v>
      </c>
      <c r="M54" s="65">
        <v>10</v>
      </c>
      <c r="N54" s="65">
        <f>IFERROR(AVERAGE(table[[#This Row],[International Study Visit in Portugal]:[International study visit in Germany]]),"")</f>
        <v>8</v>
      </c>
      <c r="O54" s="46" t="s">
        <v>336</v>
      </c>
      <c r="P54" s="46" t="s">
        <v>336</v>
      </c>
      <c r="Q54" s="46" t="s">
        <v>336</v>
      </c>
      <c r="R54" s="46" t="s">
        <v>336</v>
      </c>
      <c r="S54" s="46" t="s">
        <v>336</v>
      </c>
      <c r="T54" s="46">
        <v>8</v>
      </c>
      <c r="U54" s="46" t="s">
        <v>336</v>
      </c>
      <c r="V54" s="46" t="s">
        <v>336</v>
      </c>
      <c r="W54" s="46" t="s">
        <v>52</v>
      </c>
      <c r="X54" s="46" t="s">
        <v>330</v>
      </c>
      <c r="Y54" s="46">
        <v>8</v>
      </c>
      <c r="Z54" s="46">
        <v>8</v>
      </c>
      <c r="AA54" s="74">
        <f>AVERAGE(table[[#This Row],[1 Understanding and appreciating diversity]],table[[#This Row],[4 Communicating and advocacy for inclusion and countering discrimination]])</f>
        <v>7</v>
      </c>
      <c r="AB54" s="46">
        <v>8</v>
      </c>
      <c r="AC54" s="46">
        <v>6</v>
      </c>
      <c r="AD54" s="74">
        <f>AVERAGE(table[[#This Row],[3 Carrying out social actions]],table[[#This Row],[5 Feeling empowered and supported]],table[[#This Row],[7 Feeling motivated and inspired to do more in the future]])</f>
        <v>8</v>
      </c>
      <c r="AE54" s="46">
        <v>7</v>
      </c>
      <c r="AF54" s="46">
        <v>9</v>
      </c>
      <c r="AG54" s="46">
        <v>9</v>
      </c>
      <c r="AH54" s="74">
        <f>IFERROR(AVERAGE(table[[#This Row],[2 Learning new skills and tools I can use to promote inclusion or tackle discrimination]],table[[#This Row],[6 Participating actively in international events]]),"")</f>
        <v>8.5</v>
      </c>
      <c r="AI54" s="46" t="s">
        <v>525</v>
      </c>
      <c r="AJ54" s="52" t="s">
        <v>526</v>
      </c>
      <c r="AK54" s="46" t="s">
        <v>330</v>
      </c>
      <c r="AL54" s="46" t="s">
        <v>51</v>
      </c>
      <c r="AM54" s="46" t="s">
        <v>327</v>
      </c>
      <c r="AN54" s="46" t="s">
        <v>52</v>
      </c>
      <c r="AO54" s="46" t="s">
        <v>527</v>
      </c>
      <c r="AP54" s="46" t="s">
        <v>330</v>
      </c>
      <c r="AR54" s="53" t="s">
        <v>126</v>
      </c>
      <c r="AS54" s="53"/>
    </row>
    <row r="55" spans="1:45" ht="13.2" x14ac:dyDescent="0.25">
      <c r="A55" s="50">
        <v>43789.851944837967</v>
      </c>
      <c r="B55" s="51">
        <v>43789</v>
      </c>
      <c r="C55" s="46" t="s">
        <v>340</v>
      </c>
      <c r="D55" s="46" t="s">
        <v>4</v>
      </c>
      <c r="E55" s="46" t="s">
        <v>45</v>
      </c>
      <c r="F55" s="46" t="s">
        <v>334</v>
      </c>
      <c r="G55" s="46" t="s">
        <v>52</v>
      </c>
      <c r="H55" s="46" t="s">
        <v>52</v>
      </c>
      <c r="I55" s="46" t="s">
        <v>431</v>
      </c>
      <c r="J55" s="65" t="s">
        <v>336</v>
      </c>
      <c r="K55" s="65">
        <v>10</v>
      </c>
      <c r="L55" s="65">
        <v>8</v>
      </c>
      <c r="M55" s="65">
        <v>7</v>
      </c>
      <c r="N55" s="65">
        <f>IFERROR(AVERAGE(table[[#This Row],[International Study Visit in Portugal]:[International study visit in Germany]]),"")</f>
        <v>8.5</v>
      </c>
      <c r="O55" s="46" t="s">
        <v>336</v>
      </c>
      <c r="P55" s="46" t="s">
        <v>336</v>
      </c>
      <c r="Q55" s="46" t="s">
        <v>336</v>
      </c>
      <c r="R55" s="46">
        <v>9</v>
      </c>
      <c r="S55" s="46" t="s">
        <v>336</v>
      </c>
      <c r="T55" s="46">
        <v>8</v>
      </c>
      <c r="U55" s="46" t="s">
        <v>336</v>
      </c>
      <c r="V55" s="46" t="s">
        <v>336</v>
      </c>
      <c r="W55" s="46" t="s">
        <v>52</v>
      </c>
      <c r="X55" s="46" t="s">
        <v>330</v>
      </c>
      <c r="Y55" s="46">
        <v>9</v>
      </c>
      <c r="Z55" s="46">
        <v>8</v>
      </c>
      <c r="AA55" s="74">
        <f>AVERAGE(table[[#This Row],[1 Understanding and appreciating diversity]],table[[#This Row],[4 Communicating and advocacy for inclusion and countering discrimination]])</f>
        <v>9</v>
      </c>
      <c r="AB55" s="46">
        <v>8</v>
      </c>
      <c r="AC55" s="46">
        <v>9</v>
      </c>
      <c r="AD55" s="74">
        <f>AVERAGE(table[[#This Row],[3 Carrying out social actions]],table[[#This Row],[5 Feeling empowered and supported]],table[[#This Row],[7 Feeling motivated and inspired to do more in the future]])</f>
        <v>9</v>
      </c>
      <c r="AE55" s="46">
        <v>9</v>
      </c>
      <c r="AF55" s="46">
        <v>9</v>
      </c>
      <c r="AG55" s="46">
        <v>10</v>
      </c>
      <c r="AH55" s="74">
        <f>IFERROR(AVERAGE(table[[#This Row],[2 Learning new skills and tools I can use to promote inclusion or tackle discrimination]],table[[#This Row],[6 Participating actively in international events]]),"")</f>
        <v>8.5</v>
      </c>
      <c r="AI55" s="46" t="s">
        <v>528</v>
      </c>
      <c r="AJ55" s="52" t="s">
        <v>529</v>
      </c>
      <c r="AK55" s="46" t="s">
        <v>328</v>
      </c>
      <c r="AL55" s="46" t="s">
        <v>51</v>
      </c>
      <c r="AM55" s="46" t="s">
        <v>388</v>
      </c>
      <c r="AN55" s="46" t="s">
        <v>51</v>
      </c>
      <c r="AO55" s="46" t="s">
        <v>530</v>
      </c>
      <c r="AP55" s="46" t="s">
        <v>388</v>
      </c>
      <c r="AQ55" s="46" t="s">
        <v>531</v>
      </c>
      <c r="AR55" s="53" t="s">
        <v>345</v>
      </c>
      <c r="AS55" s="53" t="s">
        <v>532</v>
      </c>
    </row>
    <row r="56" spans="1:45" ht="13.2" x14ac:dyDescent="0.25">
      <c r="A56" s="50">
        <v>43789.956127476849</v>
      </c>
      <c r="B56" s="51">
        <v>43789</v>
      </c>
      <c r="C56" s="46" t="s">
        <v>340</v>
      </c>
      <c r="D56" s="46" t="s">
        <v>4</v>
      </c>
      <c r="E56" s="46" t="s">
        <v>45</v>
      </c>
      <c r="F56" s="46" t="s">
        <v>334</v>
      </c>
      <c r="G56" s="46" t="s">
        <v>52</v>
      </c>
      <c r="H56" s="46" t="s">
        <v>52</v>
      </c>
      <c r="I56" s="46" t="s">
        <v>431</v>
      </c>
      <c r="J56" s="65" t="s">
        <v>336</v>
      </c>
      <c r="K56" s="65">
        <v>10</v>
      </c>
      <c r="L56" s="65">
        <v>10</v>
      </c>
      <c r="M56" s="65">
        <v>10</v>
      </c>
      <c r="N56" s="65">
        <f>IFERROR(AVERAGE(table[[#This Row],[International Study Visit in Portugal]:[International study visit in Germany]]),"")</f>
        <v>7</v>
      </c>
      <c r="O56" s="46" t="s">
        <v>336</v>
      </c>
      <c r="P56" s="46" t="s">
        <v>336</v>
      </c>
      <c r="Q56" s="46" t="s">
        <v>336</v>
      </c>
      <c r="R56" s="46" t="s">
        <v>336</v>
      </c>
      <c r="S56" s="46">
        <v>4</v>
      </c>
      <c r="T56" s="46">
        <v>10</v>
      </c>
      <c r="U56" s="46" t="s">
        <v>336</v>
      </c>
      <c r="V56" s="46" t="s">
        <v>336</v>
      </c>
      <c r="W56" s="46" t="s">
        <v>52</v>
      </c>
      <c r="X56" s="46" t="s">
        <v>330</v>
      </c>
      <c r="Y56" s="46">
        <v>8</v>
      </c>
      <c r="Z56" s="46">
        <v>10</v>
      </c>
      <c r="AA56" s="74">
        <f>AVERAGE(table[[#This Row],[1 Understanding and appreciating diversity]],table[[#This Row],[4 Communicating and advocacy for inclusion and countering discrimination]])</f>
        <v>9</v>
      </c>
      <c r="AB56" s="46">
        <v>10</v>
      </c>
      <c r="AC56" s="46">
        <v>10</v>
      </c>
      <c r="AD56" s="74">
        <f>AVERAGE(table[[#This Row],[3 Carrying out social actions]],table[[#This Row],[5 Feeling empowered and supported]],table[[#This Row],[7 Feeling motivated and inspired to do more in the future]])</f>
        <v>10</v>
      </c>
      <c r="AE56" s="46">
        <v>10</v>
      </c>
      <c r="AF56" s="46">
        <v>10</v>
      </c>
      <c r="AG56" s="46">
        <v>10</v>
      </c>
      <c r="AH56" s="74">
        <f>IFERROR(AVERAGE(table[[#This Row],[2 Learning new skills and tools I can use to promote inclusion or tackle discrimination]],table[[#This Row],[6 Participating actively in international events]]),"")</f>
        <v>10</v>
      </c>
      <c r="AI56" s="46" t="s">
        <v>533</v>
      </c>
      <c r="AJ56" s="52" t="s">
        <v>534</v>
      </c>
      <c r="AK56" s="46" t="s">
        <v>328</v>
      </c>
      <c r="AL56" s="46" t="s">
        <v>51</v>
      </c>
      <c r="AM56" s="46" t="s">
        <v>327</v>
      </c>
      <c r="AN56" s="46" t="s">
        <v>51</v>
      </c>
      <c r="AO56" s="46" t="s">
        <v>535</v>
      </c>
      <c r="AP56" s="46" t="s">
        <v>330</v>
      </c>
      <c r="AR56" s="53" t="s">
        <v>126</v>
      </c>
      <c r="AS56" s="53"/>
    </row>
    <row r="57" spans="1:45" ht="13.2" x14ac:dyDescent="0.25">
      <c r="A57" s="50">
        <v>43789.975865196757</v>
      </c>
      <c r="B57" s="51">
        <v>43789</v>
      </c>
      <c r="C57" s="46" t="s">
        <v>340</v>
      </c>
      <c r="D57" s="46" t="s">
        <v>4</v>
      </c>
      <c r="E57" s="46" t="s">
        <v>45</v>
      </c>
      <c r="F57" s="46" t="s">
        <v>426</v>
      </c>
      <c r="G57" s="46" t="s">
        <v>52</v>
      </c>
      <c r="H57" s="46" t="s">
        <v>52</v>
      </c>
      <c r="I57" s="46" t="s">
        <v>431</v>
      </c>
      <c r="J57" s="65" t="s">
        <v>336</v>
      </c>
      <c r="K57" s="65">
        <v>10</v>
      </c>
      <c r="L57" s="65">
        <v>10</v>
      </c>
      <c r="M57" s="65">
        <v>10</v>
      </c>
      <c r="N57" s="65">
        <f>IFERROR(AVERAGE(table[[#This Row],[International Study Visit in Portugal]:[International study visit in Germany]]),"")</f>
        <v>10</v>
      </c>
      <c r="O57" s="46">
        <v>10</v>
      </c>
      <c r="P57" s="46" t="s">
        <v>336</v>
      </c>
      <c r="Q57" s="46">
        <v>10</v>
      </c>
      <c r="R57" s="46" t="s">
        <v>336</v>
      </c>
      <c r="S57" s="46" t="s">
        <v>336</v>
      </c>
      <c r="T57" s="46" t="s">
        <v>336</v>
      </c>
      <c r="U57" s="46" t="s">
        <v>336</v>
      </c>
      <c r="V57" s="46">
        <v>10</v>
      </c>
      <c r="W57" s="46" t="s">
        <v>51</v>
      </c>
      <c r="X57" s="46" t="s">
        <v>325</v>
      </c>
      <c r="Y57" s="46">
        <v>10</v>
      </c>
      <c r="Z57" s="46">
        <v>10</v>
      </c>
      <c r="AA57" s="74">
        <f>AVERAGE(table[[#This Row],[1 Understanding and appreciating diversity]],table[[#This Row],[4 Communicating and advocacy for inclusion and countering discrimination]])</f>
        <v>9.5</v>
      </c>
      <c r="AB57" s="46">
        <v>9</v>
      </c>
      <c r="AC57" s="46">
        <v>9</v>
      </c>
      <c r="AD57" s="74">
        <f>AVERAGE(table[[#This Row],[3 Carrying out social actions]],table[[#This Row],[5 Feeling empowered and supported]],table[[#This Row],[7 Feeling motivated and inspired to do more in the future]])</f>
        <v>9.6666666666666661</v>
      </c>
      <c r="AE57" s="46">
        <v>10</v>
      </c>
      <c r="AF57" s="46">
        <v>9</v>
      </c>
      <c r="AG57" s="46">
        <v>10</v>
      </c>
      <c r="AH57" s="74">
        <f>IFERROR(AVERAGE(table[[#This Row],[2 Learning new skills and tools I can use to promote inclusion or tackle discrimination]],table[[#This Row],[6 Participating actively in international events]]),"")</f>
        <v>9.5</v>
      </c>
      <c r="AI57" s="46" t="s">
        <v>536</v>
      </c>
      <c r="AJ57" s="52" t="s">
        <v>537</v>
      </c>
      <c r="AK57" s="46" t="s">
        <v>327</v>
      </c>
      <c r="AL57" s="46" t="s">
        <v>51</v>
      </c>
      <c r="AM57" s="46" t="s">
        <v>328</v>
      </c>
      <c r="AN57" s="46" t="s">
        <v>52</v>
      </c>
      <c r="AO57" s="46" t="s">
        <v>52</v>
      </c>
      <c r="AP57" s="46" t="s">
        <v>328</v>
      </c>
      <c r="AR57" s="53" t="s">
        <v>126</v>
      </c>
      <c r="AS57" s="53"/>
    </row>
    <row r="58" spans="1:45" ht="13.2" x14ac:dyDescent="0.25">
      <c r="A58" s="50">
        <v>43790.022662986114</v>
      </c>
      <c r="B58" s="51">
        <v>43790</v>
      </c>
      <c r="C58" s="46" t="s">
        <v>340</v>
      </c>
      <c r="D58" s="46" t="s">
        <v>4</v>
      </c>
      <c r="E58" s="46" t="s">
        <v>48</v>
      </c>
      <c r="F58" s="46" t="s">
        <v>426</v>
      </c>
      <c r="G58" s="46" t="s">
        <v>51</v>
      </c>
      <c r="H58" s="46" t="s">
        <v>52</v>
      </c>
      <c r="I58" s="46" t="s">
        <v>389</v>
      </c>
      <c r="J58" s="65">
        <v>9</v>
      </c>
      <c r="K58" s="65">
        <v>9</v>
      </c>
      <c r="L58" s="65">
        <v>9</v>
      </c>
      <c r="M58" s="65">
        <v>6</v>
      </c>
      <c r="N58" s="65">
        <f>IFERROR(AVERAGE(table[[#This Row],[International Study Visit in Portugal]:[International study visit in Germany]]),"")</f>
        <v>9</v>
      </c>
      <c r="O58" s="46">
        <v>9</v>
      </c>
      <c r="P58" s="46">
        <v>9</v>
      </c>
      <c r="Q58" s="46">
        <v>9</v>
      </c>
      <c r="R58" s="46">
        <v>9</v>
      </c>
      <c r="S58" s="46">
        <v>9</v>
      </c>
      <c r="T58" s="46">
        <v>9</v>
      </c>
      <c r="U58" s="46">
        <v>9</v>
      </c>
      <c r="V58" s="46">
        <v>9</v>
      </c>
      <c r="W58" s="46" t="s">
        <v>51</v>
      </c>
      <c r="X58" s="46" t="s">
        <v>469</v>
      </c>
      <c r="Y58" s="46">
        <v>8</v>
      </c>
      <c r="Z58" s="46">
        <v>9</v>
      </c>
      <c r="AA58" s="74">
        <f>AVERAGE(table[[#This Row],[1 Understanding and appreciating diversity]],table[[#This Row],[4 Communicating and advocacy for inclusion and countering discrimination]])</f>
        <v>8.5</v>
      </c>
      <c r="AB58" s="46">
        <v>9</v>
      </c>
      <c r="AC58" s="46">
        <v>9</v>
      </c>
      <c r="AD58" s="74">
        <f>AVERAGE(table[[#This Row],[3 Carrying out social actions]],table[[#This Row],[5 Feeling empowered and supported]],table[[#This Row],[7 Feeling motivated and inspired to do more in the future]])</f>
        <v>9</v>
      </c>
      <c r="AE58" s="46">
        <v>9</v>
      </c>
      <c r="AF58" s="46">
        <v>9</v>
      </c>
      <c r="AG58" s="46">
        <v>9</v>
      </c>
      <c r="AH58" s="74">
        <f>IFERROR(AVERAGE(table[[#This Row],[2 Learning new skills and tools I can use to promote inclusion or tackle discrimination]],table[[#This Row],[6 Participating actively in international events]]),"")</f>
        <v>9</v>
      </c>
      <c r="AI58" s="46" t="s">
        <v>538</v>
      </c>
      <c r="AJ58" s="52" t="s">
        <v>539</v>
      </c>
      <c r="AK58" s="46" t="s">
        <v>327</v>
      </c>
      <c r="AL58" s="46" t="s">
        <v>51</v>
      </c>
      <c r="AM58" s="46" t="s">
        <v>327</v>
      </c>
      <c r="AN58" s="46" t="s">
        <v>51</v>
      </c>
      <c r="AO58" s="46" t="s">
        <v>540</v>
      </c>
      <c r="AP58" s="46" t="s">
        <v>328</v>
      </c>
      <c r="AQ58" s="46" t="s">
        <v>541</v>
      </c>
      <c r="AR58" s="53" t="s">
        <v>345</v>
      </c>
      <c r="AS58" s="53" t="s">
        <v>542</v>
      </c>
    </row>
    <row r="59" spans="1:45" ht="13.2" x14ac:dyDescent="0.25">
      <c r="A59" s="50">
        <v>43790.029215960647</v>
      </c>
      <c r="B59" s="51">
        <v>43789</v>
      </c>
      <c r="C59" s="46" t="s">
        <v>340</v>
      </c>
      <c r="D59" s="46" t="s">
        <v>4</v>
      </c>
      <c r="E59" s="46" t="s">
        <v>49</v>
      </c>
      <c r="F59" s="46" t="s">
        <v>426</v>
      </c>
      <c r="G59" s="46" t="s">
        <v>52</v>
      </c>
      <c r="H59" s="46" t="s">
        <v>52</v>
      </c>
      <c r="I59" s="46" t="s">
        <v>427</v>
      </c>
      <c r="J59" s="65">
        <v>6</v>
      </c>
      <c r="K59" s="65">
        <v>7</v>
      </c>
      <c r="L59" s="65">
        <v>8</v>
      </c>
      <c r="M59" s="65">
        <v>7</v>
      </c>
      <c r="N59" s="65">
        <f>IFERROR(AVERAGE(table[[#This Row],[International Study Visit in Portugal]:[International study visit in Germany]]),"")</f>
        <v>5.833333333333333</v>
      </c>
      <c r="O59" s="46">
        <v>5</v>
      </c>
      <c r="P59" s="46">
        <v>5</v>
      </c>
      <c r="Q59" s="46">
        <v>6</v>
      </c>
      <c r="R59" s="46">
        <v>5</v>
      </c>
      <c r="S59" s="46">
        <v>9</v>
      </c>
      <c r="T59" s="46">
        <v>5</v>
      </c>
      <c r="U59" s="46">
        <v>5</v>
      </c>
      <c r="V59" s="46">
        <v>6</v>
      </c>
      <c r="W59" s="46" t="s">
        <v>51</v>
      </c>
      <c r="X59" s="46" t="s">
        <v>469</v>
      </c>
      <c r="Y59" s="46">
        <v>6</v>
      </c>
      <c r="Z59" s="46">
        <v>5</v>
      </c>
      <c r="AA59" s="74">
        <f>AVERAGE(table[[#This Row],[1 Understanding and appreciating diversity]],table[[#This Row],[4 Communicating and advocacy for inclusion and countering discrimination]])</f>
        <v>5.5</v>
      </c>
      <c r="AB59" s="46">
        <v>6</v>
      </c>
      <c r="AC59" s="46">
        <v>5</v>
      </c>
      <c r="AD59" s="74">
        <f>AVERAGE(table[[#This Row],[3 Carrying out social actions]],table[[#This Row],[5 Feeling empowered and supported]],table[[#This Row],[7 Feeling motivated and inspired to do more in the future]])</f>
        <v>6.333333333333333</v>
      </c>
      <c r="AE59" s="46">
        <v>7</v>
      </c>
      <c r="AF59" s="46">
        <v>7</v>
      </c>
      <c r="AG59" s="46">
        <v>6</v>
      </c>
      <c r="AH59" s="74">
        <f>IFERROR(AVERAGE(table[[#This Row],[2 Learning new skills and tools I can use to promote inclusion or tackle discrimination]],table[[#This Row],[6 Participating actively in international events]]),"")</f>
        <v>6</v>
      </c>
      <c r="AI59" s="46" t="s">
        <v>543</v>
      </c>
      <c r="AJ59" s="52" t="s">
        <v>544</v>
      </c>
      <c r="AK59" s="46" t="s">
        <v>327</v>
      </c>
      <c r="AL59" s="46" t="s">
        <v>51</v>
      </c>
      <c r="AM59" s="46" t="s">
        <v>327</v>
      </c>
      <c r="AN59" s="46" t="s">
        <v>51</v>
      </c>
      <c r="AO59" s="46" t="s">
        <v>545</v>
      </c>
      <c r="AP59" s="46" t="s">
        <v>327</v>
      </c>
      <c r="AQ59" s="46" t="s">
        <v>546</v>
      </c>
      <c r="AR59" s="53" t="s">
        <v>345</v>
      </c>
      <c r="AS59" s="53" t="s">
        <v>547</v>
      </c>
    </row>
    <row r="60" spans="1:45" ht="13.2" x14ac:dyDescent="0.25">
      <c r="A60" s="50">
        <v>43792.940933287042</v>
      </c>
      <c r="B60" s="51">
        <v>33844</v>
      </c>
      <c r="C60" s="46" t="s">
        <v>340</v>
      </c>
      <c r="D60" s="46" t="s">
        <v>4</v>
      </c>
      <c r="E60" s="46" t="s">
        <v>45</v>
      </c>
      <c r="F60" s="46" t="s">
        <v>426</v>
      </c>
      <c r="G60" s="46" t="s">
        <v>52</v>
      </c>
      <c r="H60" s="46" t="s">
        <v>52</v>
      </c>
      <c r="I60" s="46" t="s">
        <v>473</v>
      </c>
      <c r="J60" s="65">
        <v>10</v>
      </c>
      <c r="K60" s="65">
        <v>10</v>
      </c>
      <c r="L60" s="65">
        <v>7</v>
      </c>
      <c r="M60" s="65">
        <v>7</v>
      </c>
      <c r="N60" s="65" t="str">
        <f>IFERROR(AVERAGE(table[[#This Row],[International Study Visit in Portugal]:[International study visit in Germany]]),"")</f>
        <v/>
      </c>
      <c r="O60" s="46" t="s">
        <v>336</v>
      </c>
      <c r="P60" s="46" t="s">
        <v>336</v>
      </c>
      <c r="Q60" s="46" t="s">
        <v>336</v>
      </c>
      <c r="R60" s="46" t="s">
        <v>336</v>
      </c>
      <c r="S60" s="46" t="s">
        <v>336</v>
      </c>
      <c r="T60" s="46" t="s">
        <v>336</v>
      </c>
      <c r="U60" s="46" t="s">
        <v>336</v>
      </c>
      <c r="V60" s="46" t="s">
        <v>336</v>
      </c>
      <c r="W60" s="46" t="s">
        <v>51</v>
      </c>
      <c r="X60" s="46" t="s">
        <v>337</v>
      </c>
      <c r="Y60" s="46">
        <v>10</v>
      </c>
      <c r="Z60" s="46">
        <v>10</v>
      </c>
      <c r="AA60" s="74">
        <f>AVERAGE(table[[#This Row],[1 Understanding and appreciating diversity]],table[[#This Row],[4 Communicating and advocacy for inclusion and countering discrimination]])</f>
        <v>7.5</v>
      </c>
      <c r="AB60" s="46">
        <v>7</v>
      </c>
      <c r="AC60" s="46">
        <v>5</v>
      </c>
      <c r="AD60" s="74">
        <f>AVERAGE(table[[#This Row],[3 Carrying out social actions]],table[[#This Row],[5 Feeling empowered and supported]],table[[#This Row],[7 Feeling motivated and inspired to do more in the future]])</f>
        <v>7</v>
      </c>
      <c r="AE60" s="46">
        <v>7</v>
      </c>
      <c r="AF60" s="46">
        <v>1</v>
      </c>
      <c r="AG60" s="46">
        <v>7</v>
      </c>
      <c r="AH60" s="74">
        <f>IFERROR(AVERAGE(table[[#This Row],[2 Learning new skills and tools I can use to promote inclusion or tackle discrimination]],table[[#This Row],[6 Participating actively in international events]]),"")</f>
        <v>5.5</v>
      </c>
      <c r="AI60" s="46" t="s">
        <v>548</v>
      </c>
      <c r="AJ60" s="52" t="s">
        <v>126</v>
      </c>
      <c r="AK60" s="46" t="s">
        <v>328</v>
      </c>
      <c r="AL60" s="46" t="s">
        <v>51</v>
      </c>
      <c r="AM60" s="46" t="s">
        <v>328</v>
      </c>
      <c r="AN60" s="46" t="s">
        <v>51</v>
      </c>
      <c r="AO60" s="46" t="s">
        <v>549</v>
      </c>
      <c r="AP60" s="46" t="s">
        <v>330</v>
      </c>
      <c r="AQ60" s="46" t="s">
        <v>550</v>
      </c>
      <c r="AR60" s="53" t="s">
        <v>345</v>
      </c>
      <c r="AS60" s="53" t="s">
        <v>551</v>
      </c>
    </row>
    <row r="61" spans="1:45" ht="13.2" x14ac:dyDescent="0.25">
      <c r="A61" s="50">
        <v>43793.03374190972</v>
      </c>
      <c r="B61" s="51">
        <v>43792</v>
      </c>
      <c r="C61" s="46" t="s">
        <v>340</v>
      </c>
      <c r="D61" s="46" t="s">
        <v>503</v>
      </c>
      <c r="E61" s="46" t="s">
        <v>45</v>
      </c>
      <c r="F61" s="46" t="s">
        <v>552</v>
      </c>
      <c r="G61" s="46" t="s">
        <v>52</v>
      </c>
      <c r="H61" s="46" t="s">
        <v>52</v>
      </c>
      <c r="I61" s="46" t="s">
        <v>341</v>
      </c>
      <c r="J61" s="65" t="s">
        <v>336</v>
      </c>
      <c r="K61" s="65">
        <v>10</v>
      </c>
      <c r="L61" s="65">
        <v>10</v>
      </c>
      <c r="M61" s="65">
        <v>10</v>
      </c>
      <c r="N61" s="65">
        <f>IFERROR(AVERAGE(table[[#This Row],[International Study Visit in Portugal]:[International study visit in Germany]]),"")</f>
        <v>9.5</v>
      </c>
      <c r="O61" s="46" t="s">
        <v>336</v>
      </c>
      <c r="P61" s="46">
        <v>10</v>
      </c>
      <c r="Q61" s="46" t="s">
        <v>336</v>
      </c>
      <c r="R61" s="46" t="s">
        <v>336</v>
      </c>
      <c r="S61" s="46">
        <v>9</v>
      </c>
      <c r="T61" s="46" t="s">
        <v>336</v>
      </c>
      <c r="U61" s="46">
        <v>9</v>
      </c>
      <c r="V61" s="46" t="s">
        <v>336</v>
      </c>
      <c r="W61" s="46" t="s">
        <v>51</v>
      </c>
      <c r="X61" s="46" t="s">
        <v>330</v>
      </c>
      <c r="Y61" s="46">
        <v>10</v>
      </c>
      <c r="Z61" s="46">
        <v>10</v>
      </c>
      <c r="AA61" s="74">
        <f>AVERAGE(table[[#This Row],[1 Understanding and appreciating diversity]],table[[#This Row],[4 Communicating and advocacy for inclusion and countering discrimination]])</f>
        <v>10</v>
      </c>
      <c r="AB61" s="46">
        <v>10</v>
      </c>
      <c r="AC61" s="46">
        <v>10</v>
      </c>
      <c r="AD61" s="74">
        <f>AVERAGE(table[[#This Row],[3 Carrying out social actions]],table[[#This Row],[5 Feeling empowered and supported]],table[[#This Row],[7 Feeling motivated and inspired to do more in the future]])</f>
        <v>10</v>
      </c>
      <c r="AE61" s="46">
        <v>10</v>
      </c>
      <c r="AF61" s="46">
        <v>10</v>
      </c>
      <c r="AG61" s="46">
        <v>10</v>
      </c>
      <c r="AH61" s="74">
        <f>IFERROR(AVERAGE(table[[#This Row],[2 Learning new skills and tools I can use to promote inclusion or tackle discrimination]],table[[#This Row],[6 Participating actively in international events]]),"")</f>
        <v>10</v>
      </c>
      <c r="AJ61" s="46" t="s">
        <v>126</v>
      </c>
      <c r="AK61" s="46" t="s">
        <v>327</v>
      </c>
      <c r="AL61" s="46" t="s">
        <v>51</v>
      </c>
      <c r="AM61" s="46" t="s">
        <v>327</v>
      </c>
      <c r="AN61" s="46" t="s">
        <v>52</v>
      </c>
      <c r="AO61" s="46" t="s">
        <v>553</v>
      </c>
      <c r="AP61" s="46" t="s">
        <v>327</v>
      </c>
      <c r="AR61" s="53" t="s">
        <v>126</v>
      </c>
      <c r="AS61" s="53"/>
    </row>
    <row r="62" spans="1:45" ht="13.2" x14ac:dyDescent="0.25">
      <c r="A62" s="50">
        <v>43795.347431875001</v>
      </c>
      <c r="B62" s="51">
        <v>43794</v>
      </c>
      <c r="C62" s="46" t="s">
        <v>340</v>
      </c>
      <c r="D62" s="46" t="s">
        <v>4</v>
      </c>
      <c r="E62" s="46" t="s">
        <v>47</v>
      </c>
      <c r="F62" s="46" t="s">
        <v>426</v>
      </c>
      <c r="G62" s="46" t="s">
        <v>52</v>
      </c>
      <c r="H62" s="46" t="s">
        <v>52</v>
      </c>
      <c r="I62" s="46" t="s">
        <v>473</v>
      </c>
      <c r="J62" s="65" t="s">
        <v>336</v>
      </c>
      <c r="K62" s="65">
        <v>10</v>
      </c>
      <c r="L62" s="65" t="s">
        <v>336</v>
      </c>
      <c r="M62" s="65">
        <v>9</v>
      </c>
      <c r="N62" s="65" t="str">
        <f>IFERROR(AVERAGE(table[[#This Row],[International Study Visit in Portugal]:[International study visit in Germany]]),"")</f>
        <v/>
      </c>
      <c r="O62" s="46" t="s">
        <v>336</v>
      </c>
      <c r="P62" s="46" t="s">
        <v>336</v>
      </c>
      <c r="Q62" s="46" t="s">
        <v>336</v>
      </c>
      <c r="R62" s="46" t="s">
        <v>336</v>
      </c>
      <c r="S62" s="46" t="s">
        <v>336</v>
      </c>
      <c r="T62" s="46" t="s">
        <v>336</v>
      </c>
      <c r="U62" s="46" t="s">
        <v>336</v>
      </c>
      <c r="V62" s="46" t="s">
        <v>336</v>
      </c>
      <c r="W62" s="46" t="s">
        <v>51</v>
      </c>
      <c r="X62" s="46" t="s">
        <v>325</v>
      </c>
      <c r="Y62" s="46">
        <v>8</v>
      </c>
      <c r="Z62" s="46">
        <v>10</v>
      </c>
      <c r="AA62" s="74">
        <f>AVERAGE(table[[#This Row],[1 Understanding and appreciating diversity]],table[[#This Row],[4 Communicating and advocacy for inclusion and countering discrimination]])</f>
        <v>8</v>
      </c>
      <c r="AB62" s="46">
        <v>10</v>
      </c>
      <c r="AC62" s="46">
        <v>8</v>
      </c>
      <c r="AD62" s="74">
        <f>AVERAGE(table[[#This Row],[3 Carrying out social actions]],table[[#This Row],[5 Feeling empowered and supported]],table[[#This Row],[7 Feeling motivated and inspired to do more in the future]])</f>
        <v>9.6666666666666661</v>
      </c>
      <c r="AE62" s="46">
        <v>9</v>
      </c>
      <c r="AF62" s="46">
        <v>1</v>
      </c>
      <c r="AG62" s="46">
        <v>10</v>
      </c>
      <c r="AH62" s="74">
        <f>IFERROR(AVERAGE(table[[#This Row],[2 Learning new skills and tools I can use to promote inclusion or tackle discrimination]],table[[#This Row],[6 Participating actively in international events]]),"")</f>
        <v>5.5</v>
      </c>
      <c r="AJ62" s="46" t="s">
        <v>554</v>
      </c>
      <c r="AK62" s="46" t="s">
        <v>327</v>
      </c>
      <c r="AL62" s="46" t="s">
        <v>51</v>
      </c>
      <c r="AM62" s="46" t="s">
        <v>328</v>
      </c>
      <c r="AN62" s="46" t="s">
        <v>51</v>
      </c>
      <c r="AO62" s="46" t="s">
        <v>555</v>
      </c>
      <c r="AP62" s="46" t="s">
        <v>327</v>
      </c>
      <c r="AR62" s="53" t="s">
        <v>126</v>
      </c>
      <c r="AS62" s="53"/>
    </row>
    <row r="63" spans="1:45" ht="13.2" x14ac:dyDescent="0.25">
      <c r="A63" s="50">
        <v>43795.942075208332</v>
      </c>
      <c r="B63" s="51">
        <v>43795</v>
      </c>
      <c r="C63" s="46" t="s">
        <v>340</v>
      </c>
      <c r="D63" s="46" t="s">
        <v>3</v>
      </c>
      <c r="E63" s="46" t="s">
        <v>45</v>
      </c>
      <c r="F63" s="46" t="s">
        <v>367</v>
      </c>
      <c r="G63" s="46" t="s">
        <v>52</v>
      </c>
      <c r="H63" s="46" t="s">
        <v>52</v>
      </c>
      <c r="I63" s="46" t="s">
        <v>431</v>
      </c>
      <c r="J63" s="65" t="s">
        <v>336</v>
      </c>
      <c r="K63" s="65">
        <v>10</v>
      </c>
      <c r="L63" s="65">
        <v>10</v>
      </c>
      <c r="M63" s="65">
        <v>10</v>
      </c>
      <c r="N63" s="65">
        <f>IFERROR(AVERAGE(table[[#This Row],[International Study Visit in Portugal]:[International study visit in Germany]]),"")</f>
        <v>10</v>
      </c>
      <c r="O63" s="46">
        <v>10</v>
      </c>
      <c r="P63" s="46" t="s">
        <v>336</v>
      </c>
      <c r="Q63" s="46" t="s">
        <v>336</v>
      </c>
      <c r="R63" s="46">
        <v>10</v>
      </c>
      <c r="S63" s="46" t="s">
        <v>336</v>
      </c>
      <c r="T63" s="46" t="s">
        <v>336</v>
      </c>
      <c r="U63" s="46" t="s">
        <v>336</v>
      </c>
      <c r="V63" s="46" t="s">
        <v>336</v>
      </c>
      <c r="W63" s="46" t="s">
        <v>51</v>
      </c>
      <c r="X63" s="46" t="s">
        <v>337</v>
      </c>
      <c r="Y63" s="46">
        <v>10</v>
      </c>
      <c r="Z63" s="46">
        <v>10</v>
      </c>
      <c r="AA63" s="74">
        <f>AVERAGE(table[[#This Row],[1 Understanding and appreciating diversity]],table[[#This Row],[4 Communicating and advocacy for inclusion and countering discrimination]])</f>
        <v>10</v>
      </c>
      <c r="AB63" s="46">
        <v>10</v>
      </c>
      <c r="AC63" s="46">
        <v>10</v>
      </c>
      <c r="AD63" s="74">
        <f>AVERAGE(table[[#This Row],[3 Carrying out social actions]],table[[#This Row],[5 Feeling empowered and supported]],table[[#This Row],[7 Feeling motivated and inspired to do more in the future]])</f>
        <v>10</v>
      </c>
      <c r="AE63" s="46">
        <v>10</v>
      </c>
      <c r="AF63" s="46">
        <v>10</v>
      </c>
      <c r="AG63" s="46">
        <v>10</v>
      </c>
      <c r="AH63" s="74">
        <f>IFERROR(AVERAGE(table[[#This Row],[2 Learning new skills and tools I can use to promote inclusion or tackle discrimination]],table[[#This Row],[6 Participating actively in international events]]),"")</f>
        <v>10</v>
      </c>
      <c r="AI63" s="46" t="s">
        <v>556</v>
      </c>
      <c r="AJ63" s="52" t="s">
        <v>126</v>
      </c>
      <c r="AK63" s="46" t="s">
        <v>327</v>
      </c>
      <c r="AL63" s="46" t="s">
        <v>51</v>
      </c>
      <c r="AM63" s="46" t="s">
        <v>327</v>
      </c>
      <c r="AN63" s="46" t="s">
        <v>51</v>
      </c>
      <c r="AO63" s="46" t="s">
        <v>557</v>
      </c>
      <c r="AP63" s="46" t="s">
        <v>327</v>
      </c>
      <c r="AR63" s="53" t="s">
        <v>126</v>
      </c>
      <c r="AS63" s="53"/>
    </row>
    <row r="64" spans="1:45" ht="13.2" x14ac:dyDescent="0.25">
      <c r="A64" s="50">
        <v>43795.999324687495</v>
      </c>
      <c r="B64" s="51">
        <v>34600</v>
      </c>
      <c r="C64" s="46" t="s">
        <v>340</v>
      </c>
      <c r="D64" s="46" t="s">
        <v>4</v>
      </c>
      <c r="E64" s="46" t="s">
        <v>45</v>
      </c>
      <c r="F64" s="46" t="s">
        <v>367</v>
      </c>
      <c r="G64" s="46" t="s">
        <v>52</v>
      </c>
      <c r="H64" s="46" t="s">
        <v>52</v>
      </c>
      <c r="I64" s="46" t="s">
        <v>473</v>
      </c>
      <c r="J64" s="65" t="s">
        <v>336</v>
      </c>
      <c r="K64" s="65">
        <v>8</v>
      </c>
      <c r="L64" s="65">
        <v>8</v>
      </c>
      <c r="M64" s="65">
        <v>8</v>
      </c>
      <c r="N64" s="65" t="str">
        <f>IFERROR(AVERAGE(table[[#This Row],[International Study Visit in Portugal]:[International study visit in Germany]]),"")</f>
        <v/>
      </c>
      <c r="O64" s="46" t="s">
        <v>336</v>
      </c>
      <c r="P64" s="46" t="s">
        <v>336</v>
      </c>
      <c r="Q64" s="46" t="s">
        <v>336</v>
      </c>
      <c r="R64" s="46" t="s">
        <v>336</v>
      </c>
      <c r="S64" s="46" t="s">
        <v>336</v>
      </c>
      <c r="T64" s="46" t="s">
        <v>336</v>
      </c>
      <c r="U64" s="46" t="s">
        <v>336</v>
      </c>
      <c r="V64" s="46" t="s">
        <v>336</v>
      </c>
      <c r="W64" s="46" t="s">
        <v>51</v>
      </c>
      <c r="X64" s="46" t="s">
        <v>337</v>
      </c>
      <c r="Y64" s="46">
        <v>8</v>
      </c>
      <c r="Z64" s="46">
        <v>9</v>
      </c>
      <c r="AA64" s="74">
        <f>AVERAGE(table[[#This Row],[1 Understanding and appreciating diversity]],table[[#This Row],[4 Communicating and advocacy for inclusion and countering discrimination]])</f>
        <v>8</v>
      </c>
      <c r="AB64" s="46">
        <v>10</v>
      </c>
      <c r="AC64" s="46">
        <v>8</v>
      </c>
      <c r="AD64" s="74">
        <f>AVERAGE(table[[#This Row],[3 Carrying out social actions]],table[[#This Row],[5 Feeling empowered and supported]],table[[#This Row],[7 Feeling motivated and inspired to do more in the future]])</f>
        <v>9</v>
      </c>
      <c r="AE64" s="46">
        <v>9</v>
      </c>
      <c r="AF64" s="46">
        <v>1</v>
      </c>
      <c r="AG64" s="46">
        <v>8</v>
      </c>
      <c r="AH64" s="74">
        <f>IFERROR(AVERAGE(table[[#This Row],[2 Learning new skills and tools I can use to promote inclusion or tackle discrimination]],table[[#This Row],[6 Participating actively in international events]]),"")</f>
        <v>5</v>
      </c>
      <c r="AJ64" s="46" t="s">
        <v>558</v>
      </c>
      <c r="AK64" s="46" t="s">
        <v>328</v>
      </c>
      <c r="AL64" s="46" t="s">
        <v>51</v>
      </c>
      <c r="AM64" s="46" t="s">
        <v>328</v>
      </c>
      <c r="AN64" s="46" t="s">
        <v>52</v>
      </c>
      <c r="AO64" s="46" t="s">
        <v>456</v>
      </c>
      <c r="AP64" s="46" t="s">
        <v>328</v>
      </c>
      <c r="AR64" s="53" t="s">
        <v>126</v>
      </c>
      <c r="AS64" s="53"/>
    </row>
    <row r="65" spans="1:45" ht="13.2" x14ac:dyDescent="0.25">
      <c r="A65" s="50">
        <v>43796.025244490738</v>
      </c>
      <c r="B65" s="51">
        <v>43795</v>
      </c>
      <c r="C65" s="46" t="s">
        <v>340</v>
      </c>
      <c r="D65" s="46" t="s">
        <v>3</v>
      </c>
      <c r="E65" s="46" t="s">
        <v>45</v>
      </c>
      <c r="F65" s="46" t="s">
        <v>367</v>
      </c>
      <c r="G65" s="46" t="s">
        <v>51</v>
      </c>
      <c r="H65" s="46" t="s">
        <v>503</v>
      </c>
      <c r="I65" s="46" t="s">
        <v>504</v>
      </c>
      <c r="J65" s="65">
        <v>9</v>
      </c>
      <c r="K65" s="65" t="s">
        <v>336</v>
      </c>
      <c r="L65" s="65" t="s">
        <v>336</v>
      </c>
      <c r="M65" s="65" t="s">
        <v>336</v>
      </c>
      <c r="N65" s="65" t="str">
        <f>IFERROR(AVERAGE(table[[#This Row],[International Study Visit in Portugal]:[International study visit in Germany]]),"")</f>
        <v/>
      </c>
      <c r="O65" s="46" t="s">
        <v>336</v>
      </c>
      <c r="P65" s="46" t="s">
        <v>336</v>
      </c>
      <c r="Q65" s="46" t="s">
        <v>336</v>
      </c>
      <c r="R65" s="46" t="s">
        <v>336</v>
      </c>
      <c r="S65" s="46" t="s">
        <v>336</v>
      </c>
      <c r="T65" s="46" t="s">
        <v>336</v>
      </c>
      <c r="U65" s="46" t="s">
        <v>336</v>
      </c>
      <c r="V65" s="46" t="s">
        <v>336</v>
      </c>
      <c r="W65" s="46" t="s">
        <v>51</v>
      </c>
      <c r="X65" s="46" t="s">
        <v>337</v>
      </c>
      <c r="Y65" s="46">
        <v>9</v>
      </c>
      <c r="Z65" s="46">
        <v>10</v>
      </c>
      <c r="AA65" s="74">
        <f>AVERAGE(table[[#This Row],[1 Understanding and appreciating diversity]],table[[#This Row],[4 Communicating and advocacy for inclusion and countering discrimination]])</f>
        <v>9.5</v>
      </c>
      <c r="AB65" s="46">
        <v>10</v>
      </c>
      <c r="AC65" s="46">
        <v>10</v>
      </c>
      <c r="AD65" s="74">
        <f>AVERAGE(table[[#This Row],[3 Carrying out social actions]],table[[#This Row],[5 Feeling empowered and supported]],table[[#This Row],[7 Feeling motivated and inspired to do more in the future]])</f>
        <v>10</v>
      </c>
      <c r="AE65" s="46">
        <v>10</v>
      </c>
      <c r="AF65" s="46">
        <v>1</v>
      </c>
      <c r="AG65" s="46">
        <v>10</v>
      </c>
      <c r="AH65" s="74">
        <f>IFERROR(AVERAGE(table[[#This Row],[2 Learning new skills and tools I can use to promote inclusion or tackle discrimination]],table[[#This Row],[6 Participating actively in international events]]),"")</f>
        <v>5.5</v>
      </c>
      <c r="AI65" s="46" t="s">
        <v>559</v>
      </c>
      <c r="AJ65" s="52" t="s">
        <v>126</v>
      </c>
      <c r="AK65" s="46" t="s">
        <v>327</v>
      </c>
      <c r="AL65" s="46" t="s">
        <v>52</v>
      </c>
      <c r="AM65" s="46" t="s">
        <v>330</v>
      </c>
      <c r="AN65" s="46" t="s">
        <v>52</v>
      </c>
      <c r="AO65" s="46" t="s">
        <v>560</v>
      </c>
      <c r="AP65" s="46" t="s">
        <v>330</v>
      </c>
      <c r="AQ65" s="46" t="s">
        <v>561</v>
      </c>
      <c r="AR65" s="53" t="s">
        <v>354</v>
      </c>
      <c r="AS65" s="53" t="s">
        <v>562</v>
      </c>
    </row>
    <row r="66" spans="1:45" ht="13.2" x14ac:dyDescent="0.25">
      <c r="A66" s="50">
        <v>43796.274841388891</v>
      </c>
      <c r="B66" s="51">
        <v>43795</v>
      </c>
      <c r="C66" s="46" t="s">
        <v>125</v>
      </c>
      <c r="D66" s="46" t="s">
        <v>4</v>
      </c>
      <c r="E66" s="46" t="s">
        <v>45</v>
      </c>
      <c r="F66" s="46" t="s">
        <v>334</v>
      </c>
      <c r="G66" s="46" t="s">
        <v>51</v>
      </c>
      <c r="H66" s="46" t="s">
        <v>52</v>
      </c>
      <c r="I66" s="46" t="s">
        <v>389</v>
      </c>
      <c r="J66" s="65">
        <v>4</v>
      </c>
      <c r="K66" s="65">
        <v>9</v>
      </c>
      <c r="L66" s="65">
        <v>10</v>
      </c>
      <c r="M66" s="65">
        <v>8</v>
      </c>
      <c r="N66" s="65">
        <f>IFERROR(AVERAGE(table[[#This Row],[International Study Visit in Portugal]:[International study visit in Germany]]),"")</f>
        <v>10</v>
      </c>
      <c r="O66" s="46" t="s">
        <v>336</v>
      </c>
      <c r="P66" s="46" t="s">
        <v>336</v>
      </c>
      <c r="Q66" s="46" t="s">
        <v>336</v>
      </c>
      <c r="R66" s="46" t="s">
        <v>336</v>
      </c>
      <c r="S66" s="46" t="s">
        <v>336</v>
      </c>
      <c r="T66" s="46">
        <v>10</v>
      </c>
      <c r="U66" s="46" t="s">
        <v>336</v>
      </c>
      <c r="V66" s="46">
        <v>9</v>
      </c>
      <c r="W66" s="46" t="s">
        <v>52</v>
      </c>
      <c r="X66" s="46" t="s">
        <v>330</v>
      </c>
      <c r="Z66" s="46">
        <v>10</v>
      </c>
      <c r="AA66" s="74">
        <f>AVERAGE(table[[#This Row],[1 Understanding and appreciating diversity]],table[[#This Row],[4 Communicating and advocacy for inclusion and countering discrimination]])</f>
        <v>9</v>
      </c>
      <c r="AC66" s="46">
        <v>9</v>
      </c>
      <c r="AD66" s="74">
        <f>AVERAGE(table[[#This Row],[3 Carrying out social actions]],table[[#This Row],[5 Feeling empowered and supported]],table[[#This Row],[7 Feeling motivated and inspired to do more in the future]])</f>
        <v>10</v>
      </c>
      <c r="AE66" s="46">
        <v>10</v>
      </c>
      <c r="AF66" s="46">
        <v>10</v>
      </c>
      <c r="AG66" s="46">
        <v>10</v>
      </c>
      <c r="AH66" s="74">
        <f>IFERROR(AVERAGE(table[[#This Row],[2 Learning new skills and tools I can use to promote inclusion or tackle discrimination]],table[[#This Row],[6 Participating actively in international events]]),"")</f>
        <v>10</v>
      </c>
      <c r="AJ66" s="46" t="s">
        <v>563</v>
      </c>
      <c r="AK66" s="46" t="s">
        <v>327</v>
      </c>
      <c r="AL66" s="46" t="s">
        <v>51</v>
      </c>
      <c r="AM66" s="46" t="s">
        <v>327</v>
      </c>
      <c r="AN66" s="46" t="s">
        <v>51</v>
      </c>
      <c r="AO66" s="46" t="s">
        <v>564</v>
      </c>
      <c r="AP66" s="46" t="s">
        <v>330</v>
      </c>
      <c r="AQ66" s="46" t="s">
        <v>565</v>
      </c>
      <c r="AR66" s="53" t="s">
        <v>354</v>
      </c>
      <c r="AS66" s="53" t="s">
        <v>566</v>
      </c>
    </row>
    <row r="67" spans="1:45" ht="13.2" x14ac:dyDescent="0.25">
      <c r="A67" s="50">
        <v>43797.006104918983</v>
      </c>
      <c r="B67" s="51">
        <v>43796</v>
      </c>
      <c r="C67" s="46" t="s">
        <v>125</v>
      </c>
      <c r="D67" s="46" t="s">
        <v>3</v>
      </c>
      <c r="E67" s="46" t="s">
        <v>46</v>
      </c>
      <c r="F67" s="46" t="s">
        <v>334</v>
      </c>
      <c r="G67" s="46" t="s">
        <v>52</v>
      </c>
      <c r="H67" s="46" t="s">
        <v>52</v>
      </c>
      <c r="I67" s="46" t="s">
        <v>335</v>
      </c>
      <c r="J67" s="65">
        <v>9</v>
      </c>
      <c r="K67" s="65">
        <v>10</v>
      </c>
      <c r="L67" s="65" t="s">
        <v>336</v>
      </c>
      <c r="M67" s="65" t="s">
        <v>336</v>
      </c>
      <c r="N67" s="65">
        <f>IFERROR(AVERAGE(table[[#This Row],[International Study Visit in Portugal]:[International study visit in Germany]]),"")</f>
        <v>10</v>
      </c>
      <c r="O67" s="46" t="s">
        <v>336</v>
      </c>
      <c r="P67" s="46" t="s">
        <v>336</v>
      </c>
      <c r="Q67" s="46" t="s">
        <v>336</v>
      </c>
      <c r="R67" s="46" t="s">
        <v>336</v>
      </c>
      <c r="S67" s="46" t="s">
        <v>336</v>
      </c>
      <c r="T67" s="46">
        <v>10</v>
      </c>
      <c r="U67" s="46">
        <v>9</v>
      </c>
      <c r="V67" s="46">
        <v>9</v>
      </c>
      <c r="W67" s="46" t="s">
        <v>51</v>
      </c>
      <c r="X67" s="46" t="s">
        <v>325</v>
      </c>
      <c r="Y67" s="46">
        <v>8</v>
      </c>
      <c r="Z67" s="46">
        <v>9</v>
      </c>
      <c r="AA67" s="74">
        <f>AVERAGE(table[[#This Row],[1 Understanding and appreciating diversity]],table[[#This Row],[4 Communicating and advocacy for inclusion and countering discrimination]])</f>
        <v>8</v>
      </c>
      <c r="AB67" s="46">
        <v>9</v>
      </c>
      <c r="AC67" s="46">
        <v>8</v>
      </c>
      <c r="AD67" s="74">
        <f>AVERAGE(table[[#This Row],[3 Carrying out social actions]],table[[#This Row],[5 Feeling empowered and supported]],table[[#This Row],[7 Feeling motivated and inspired to do more in the future]])</f>
        <v>8.6666666666666661</v>
      </c>
      <c r="AE67" s="46">
        <v>8</v>
      </c>
      <c r="AF67" s="46">
        <v>9</v>
      </c>
      <c r="AG67" s="46">
        <v>9</v>
      </c>
      <c r="AH67" s="74">
        <f>IFERROR(AVERAGE(table[[#This Row],[2 Learning new skills and tools I can use to promote inclusion or tackle discrimination]],table[[#This Row],[6 Participating actively in international events]]),"")</f>
        <v>9</v>
      </c>
      <c r="AI67" s="46" t="s">
        <v>567</v>
      </c>
      <c r="AJ67" s="52" t="s">
        <v>568</v>
      </c>
      <c r="AK67" s="46" t="s">
        <v>327</v>
      </c>
      <c r="AL67" s="46" t="s">
        <v>52</v>
      </c>
      <c r="AM67" s="46" t="s">
        <v>327</v>
      </c>
      <c r="AN67" s="46" t="s">
        <v>51</v>
      </c>
      <c r="AO67" s="46" t="s">
        <v>569</v>
      </c>
      <c r="AP67" s="46" t="s">
        <v>328</v>
      </c>
      <c r="AR67" s="53" t="s">
        <v>126</v>
      </c>
      <c r="AS67" s="53"/>
    </row>
    <row r="68" spans="1:45" ht="13.2" x14ac:dyDescent="0.25">
      <c r="A68" s="50">
        <v>43797.13790021991</v>
      </c>
      <c r="B68" s="51">
        <v>43796</v>
      </c>
      <c r="C68" s="46" t="s">
        <v>340</v>
      </c>
      <c r="D68" s="46" t="s">
        <v>4</v>
      </c>
      <c r="E68" s="46" t="s">
        <v>45</v>
      </c>
      <c r="F68" s="46" t="s">
        <v>367</v>
      </c>
      <c r="G68" s="46" t="s">
        <v>52</v>
      </c>
      <c r="H68" s="46" t="s">
        <v>52</v>
      </c>
      <c r="I68" s="46" t="s">
        <v>455</v>
      </c>
      <c r="J68" s="65">
        <v>6</v>
      </c>
      <c r="K68" s="65">
        <v>8</v>
      </c>
      <c r="L68" s="65">
        <v>8</v>
      </c>
      <c r="M68" s="65">
        <v>8</v>
      </c>
      <c r="N68" s="65">
        <f>IFERROR(AVERAGE(table[[#This Row],[International Study Visit in Portugal]:[International study visit in Germany]]),"")</f>
        <v>7</v>
      </c>
      <c r="O68" s="46">
        <v>7</v>
      </c>
      <c r="P68" s="46">
        <v>7</v>
      </c>
      <c r="Q68" s="46">
        <v>7</v>
      </c>
      <c r="R68" s="46">
        <v>7</v>
      </c>
      <c r="S68" s="46">
        <v>7</v>
      </c>
      <c r="T68" s="46">
        <v>7</v>
      </c>
      <c r="U68" s="46">
        <v>7</v>
      </c>
      <c r="V68" s="46">
        <v>7</v>
      </c>
      <c r="W68" s="46" t="s">
        <v>51</v>
      </c>
      <c r="X68" s="46" t="s">
        <v>337</v>
      </c>
      <c r="Y68" s="46">
        <v>7</v>
      </c>
      <c r="Z68" s="46">
        <v>9</v>
      </c>
      <c r="AA68" s="74">
        <f>AVERAGE(table[[#This Row],[1 Understanding and appreciating diversity]],table[[#This Row],[4 Communicating and advocacy for inclusion and countering discrimination]])</f>
        <v>8</v>
      </c>
      <c r="AB68" s="46">
        <v>9</v>
      </c>
      <c r="AC68" s="46">
        <v>9</v>
      </c>
      <c r="AD68" s="74">
        <f>AVERAGE(table[[#This Row],[3 Carrying out social actions]],table[[#This Row],[5 Feeling empowered and supported]],table[[#This Row],[7 Feeling motivated and inspired to do more in the future]])</f>
        <v>9</v>
      </c>
      <c r="AE68" s="46">
        <v>9</v>
      </c>
      <c r="AF68" s="46">
        <v>8</v>
      </c>
      <c r="AG68" s="46">
        <v>9</v>
      </c>
      <c r="AH68" s="74">
        <f>IFERROR(AVERAGE(table[[#This Row],[2 Learning new skills and tools I can use to promote inclusion or tackle discrimination]],table[[#This Row],[6 Participating actively in international events]]),"")</f>
        <v>8.5</v>
      </c>
      <c r="AI68" s="46" t="s">
        <v>570</v>
      </c>
      <c r="AJ68" s="52" t="s">
        <v>571</v>
      </c>
      <c r="AK68" s="46" t="s">
        <v>328</v>
      </c>
      <c r="AL68" s="46" t="s">
        <v>52</v>
      </c>
      <c r="AM68" s="46" t="s">
        <v>330</v>
      </c>
      <c r="AN68" s="46" t="s">
        <v>51</v>
      </c>
      <c r="AO68" s="46" t="s">
        <v>572</v>
      </c>
      <c r="AP68" s="46" t="s">
        <v>328</v>
      </c>
      <c r="AR68" s="53" t="s">
        <v>126</v>
      </c>
      <c r="AS68" s="53"/>
    </row>
    <row r="69" spans="1:45" ht="13.2" x14ac:dyDescent="0.25">
      <c r="A69" s="50">
        <v>43797.887174675925</v>
      </c>
      <c r="B69" s="51">
        <v>43797</v>
      </c>
      <c r="C69" s="46" t="s">
        <v>340</v>
      </c>
      <c r="D69" s="46" t="s">
        <v>4</v>
      </c>
      <c r="E69" s="46" t="s">
        <v>45</v>
      </c>
      <c r="F69" s="46" t="s">
        <v>552</v>
      </c>
      <c r="G69" s="46" t="s">
        <v>52</v>
      </c>
      <c r="H69" s="46" t="s">
        <v>52</v>
      </c>
      <c r="I69" s="46" t="s">
        <v>361</v>
      </c>
      <c r="J69" s="65" t="s">
        <v>336</v>
      </c>
      <c r="K69" s="65">
        <v>2</v>
      </c>
      <c r="L69" s="65" t="s">
        <v>336</v>
      </c>
      <c r="M69" s="65">
        <v>5</v>
      </c>
      <c r="N69" s="65">
        <f>IFERROR(AVERAGE(table[[#This Row],[International Study Visit in Portugal]:[International study visit in Germany]]),"")</f>
        <v>9</v>
      </c>
      <c r="O69" s="46" t="s">
        <v>336</v>
      </c>
      <c r="P69" s="46" t="s">
        <v>336</v>
      </c>
      <c r="Q69" s="46" t="s">
        <v>336</v>
      </c>
      <c r="R69" s="46">
        <v>9</v>
      </c>
      <c r="S69" s="46" t="s">
        <v>336</v>
      </c>
      <c r="T69" s="46" t="s">
        <v>336</v>
      </c>
      <c r="U69" s="46">
        <v>8</v>
      </c>
      <c r="V69" s="46" t="s">
        <v>336</v>
      </c>
      <c r="W69" s="46" t="s">
        <v>51</v>
      </c>
      <c r="X69" s="46" t="s">
        <v>469</v>
      </c>
      <c r="Y69" s="46">
        <v>8</v>
      </c>
      <c r="Z69" s="46">
        <v>4</v>
      </c>
      <c r="AA69" s="74">
        <f>AVERAGE(table[[#This Row],[1 Understanding and appreciating diversity]],table[[#This Row],[4 Communicating and advocacy for inclusion and countering discrimination]])</f>
        <v>7.5</v>
      </c>
      <c r="AB69" s="46">
        <v>7</v>
      </c>
      <c r="AC69" s="46">
        <v>7</v>
      </c>
      <c r="AD69" s="74">
        <f>AVERAGE(table[[#This Row],[3 Carrying out social actions]],table[[#This Row],[5 Feeling empowered and supported]],table[[#This Row],[7 Feeling motivated and inspired to do more in the future]])</f>
        <v>7.333333333333333</v>
      </c>
      <c r="AE69" s="46">
        <v>9</v>
      </c>
      <c r="AF69" s="46">
        <v>8</v>
      </c>
      <c r="AG69" s="46">
        <v>6</v>
      </c>
      <c r="AH69" s="74">
        <f>IFERROR(AVERAGE(table[[#This Row],[2 Learning new skills and tools I can use to promote inclusion or tackle discrimination]],table[[#This Row],[6 Participating actively in international events]]),"")</f>
        <v>6</v>
      </c>
      <c r="AK69" s="46" t="s">
        <v>330</v>
      </c>
      <c r="AL69" s="46" t="s">
        <v>51</v>
      </c>
      <c r="AM69" s="46" t="s">
        <v>330</v>
      </c>
      <c r="AN69" s="46" t="s">
        <v>51</v>
      </c>
      <c r="AO69" s="46" t="s">
        <v>573</v>
      </c>
      <c r="AP69" s="46" t="s">
        <v>388</v>
      </c>
      <c r="AR69" s="53" t="s">
        <v>126</v>
      </c>
      <c r="AS69" s="53"/>
    </row>
    <row r="70" spans="1:45" ht="13.2" x14ac:dyDescent="0.25">
      <c r="A70" s="50">
        <v>43797.927059606482</v>
      </c>
      <c r="B70" s="51">
        <v>43797</v>
      </c>
      <c r="C70" s="46" t="s">
        <v>340</v>
      </c>
      <c r="D70" s="46" t="s">
        <v>4</v>
      </c>
      <c r="E70" s="46" t="s">
        <v>45</v>
      </c>
      <c r="F70" s="46" t="s">
        <v>552</v>
      </c>
      <c r="G70" s="46" t="s">
        <v>52</v>
      </c>
      <c r="H70" s="46" t="s">
        <v>52</v>
      </c>
      <c r="I70" s="46" t="s">
        <v>341</v>
      </c>
      <c r="J70" s="65">
        <v>7</v>
      </c>
      <c r="K70" s="65">
        <v>6</v>
      </c>
      <c r="L70" s="65">
        <v>7</v>
      </c>
      <c r="M70" s="65">
        <v>6</v>
      </c>
      <c r="N70" s="65">
        <f>IFERROR(AVERAGE(table[[#This Row],[International Study Visit in Portugal]:[International study visit in Germany]]),"")</f>
        <v>2.3333333333333335</v>
      </c>
      <c r="O70" s="46">
        <v>1</v>
      </c>
      <c r="P70" s="46">
        <v>1</v>
      </c>
      <c r="Q70" s="46">
        <v>1</v>
      </c>
      <c r="R70" s="46">
        <v>9</v>
      </c>
      <c r="S70" s="46">
        <v>1</v>
      </c>
      <c r="T70" s="46">
        <v>1</v>
      </c>
      <c r="U70" s="46">
        <v>9</v>
      </c>
      <c r="V70" s="46">
        <v>1</v>
      </c>
      <c r="W70" s="46" t="s">
        <v>51</v>
      </c>
      <c r="X70" s="46" t="s">
        <v>337</v>
      </c>
      <c r="Y70" s="46">
        <v>9</v>
      </c>
      <c r="Z70" s="46">
        <v>8</v>
      </c>
      <c r="AA70" s="74">
        <f>AVERAGE(table[[#This Row],[1 Understanding and appreciating diversity]],table[[#This Row],[4 Communicating and advocacy for inclusion and countering discrimination]])</f>
        <v>8</v>
      </c>
      <c r="AB70" s="46">
        <v>8</v>
      </c>
      <c r="AC70" s="46">
        <v>7</v>
      </c>
      <c r="AD70" s="74">
        <f>AVERAGE(table[[#This Row],[3 Carrying out social actions]],table[[#This Row],[5 Feeling empowered and supported]],table[[#This Row],[7 Feeling motivated and inspired to do more in the future]])</f>
        <v>9</v>
      </c>
      <c r="AE70" s="46">
        <v>10</v>
      </c>
      <c r="AF70" s="46">
        <v>8</v>
      </c>
      <c r="AG70" s="46">
        <v>9</v>
      </c>
      <c r="AH70" s="74">
        <f>IFERROR(AVERAGE(table[[#This Row],[2 Learning new skills and tools I can use to promote inclusion or tackle discrimination]],table[[#This Row],[6 Participating actively in international events]]),"")</f>
        <v>8</v>
      </c>
      <c r="AI70" s="46" t="s">
        <v>574</v>
      </c>
      <c r="AJ70" s="52" t="s">
        <v>575</v>
      </c>
      <c r="AK70" s="46" t="s">
        <v>328</v>
      </c>
      <c r="AL70" s="46" t="s">
        <v>51</v>
      </c>
      <c r="AM70" s="46" t="s">
        <v>328</v>
      </c>
      <c r="AN70" s="46" t="s">
        <v>51</v>
      </c>
      <c r="AO70" s="46" t="s">
        <v>576</v>
      </c>
      <c r="AP70" s="46" t="s">
        <v>330</v>
      </c>
      <c r="AQ70" s="46" t="s">
        <v>577</v>
      </c>
      <c r="AR70" s="53" t="s">
        <v>354</v>
      </c>
      <c r="AS70" s="53" t="s">
        <v>578</v>
      </c>
    </row>
    <row r="71" spans="1:45" ht="13.2" x14ac:dyDescent="0.25">
      <c r="A71" s="50">
        <v>43798.216026458336</v>
      </c>
      <c r="B71" s="51">
        <v>43797</v>
      </c>
      <c r="C71" s="46" t="s">
        <v>579</v>
      </c>
      <c r="D71" s="46" t="s">
        <v>4</v>
      </c>
      <c r="E71" s="46" t="s">
        <v>45</v>
      </c>
      <c r="F71" s="46" t="s">
        <v>552</v>
      </c>
      <c r="G71" s="46" t="s">
        <v>52</v>
      </c>
      <c r="H71" s="46" t="s">
        <v>52</v>
      </c>
      <c r="I71" s="46" t="s">
        <v>335</v>
      </c>
      <c r="J71" s="65">
        <v>9</v>
      </c>
      <c r="K71" s="65">
        <v>9</v>
      </c>
      <c r="L71" s="65">
        <v>9</v>
      </c>
      <c r="M71" s="65">
        <v>8</v>
      </c>
      <c r="N71" s="65">
        <f>IFERROR(AVERAGE(table[[#This Row],[International Study Visit in Portugal]:[International study visit in Germany]]),"")</f>
        <v>10</v>
      </c>
      <c r="O71" s="46" t="s">
        <v>336</v>
      </c>
      <c r="P71" s="46">
        <v>10</v>
      </c>
      <c r="Q71" s="46" t="s">
        <v>336</v>
      </c>
      <c r="R71" s="46" t="s">
        <v>336</v>
      </c>
      <c r="S71" s="46" t="s">
        <v>336</v>
      </c>
      <c r="T71" s="46" t="s">
        <v>336</v>
      </c>
      <c r="U71" s="46">
        <v>9</v>
      </c>
      <c r="V71" s="46" t="s">
        <v>336</v>
      </c>
      <c r="W71" s="46" t="s">
        <v>51</v>
      </c>
      <c r="X71" s="46" t="s">
        <v>337</v>
      </c>
      <c r="Y71" s="46">
        <v>10</v>
      </c>
      <c r="Z71" s="46">
        <v>10</v>
      </c>
      <c r="AA71" s="74">
        <f>AVERAGE(table[[#This Row],[1 Understanding and appreciating diversity]],table[[#This Row],[4 Communicating and advocacy for inclusion and countering discrimination]])</f>
        <v>9.5</v>
      </c>
      <c r="AB71" s="46">
        <v>9</v>
      </c>
      <c r="AC71" s="46">
        <v>9</v>
      </c>
      <c r="AD71" s="74">
        <f>AVERAGE(table[[#This Row],[3 Carrying out social actions]],table[[#This Row],[5 Feeling empowered and supported]],table[[#This Row],[7 Feeling motivated and inspired to do more in the future]])</f>
        <v>9.6666666666666661</v>
      </c>
      <c r="AE71" s="46">
        <v>10</v>
      </c>
      <c r="AF71" s="46">
        <v>10</v>
      </c>
      <c r="AG71" s="46">
        <v>10</v>
      </c>
      <c r="AH71" s="74">
        <f>IFERROR(AVERAGE(table[[#This Row],[2 Learning new skills and tools I can use to promote inclusion or tackle discrimination]],table[[#This Row],[6 Participating actively in international events]]),"")</f>
        <v>10</v>
      </c>
      <c r="AI71" s="46" t="s">
        <v>580</v>
      </c>
      <c r="AJ71" s="52" t="s">
        <v>581</v>
      </c>
      <c r="AK71" s="46" t="s">
        <v>327</v>
      </c>
      <c r="AL71" s="46" t="s">
        <v>51</v>
      </c>
      <c r="AM71" s="46" t="s">
        <v>327</v>
      </c>
      <c r="AN71" s="46" t="s">
        <v>51</v>
      </c>
      <c r="AO71" s="46" t="s">
        <v>582</v>
      </c>
      <c r="AP71" s="46" t="s">
        <v>327</v>
      </c>
      <c r="AR71" s="53" t="s">
        <v>126</v>
      </c>
      <c r="AS71" s="53"/>
    </row>
    <row r="72" spans="1:45" ht="13.2" x14ac:dyDescent="0.25">
      <c r="A72" s="50">
        <v>43798.262160312501</v>
      </c>
      <c r="B72" s="51">
        <v>43797</v>
      </c>
      <c r="C72" s="46" t="s">
        <v>340</v>
      </c>
      <c r="D72" s="46" t="s">
        <v>4</v>
      </c>
      <c r="E72" s="46" t="s">
        <v>45</v>
      </c>
      <c r="F72" s="46" t="s">
        <v>552</v>
      </c>
      <c r="G72" s="46" t="s">
        <v>52</v>
      </c>
      <c r="H72" s="46" t="s">
        <v>52</v>
      </c>
      <c r="I72" s="46" t="s">
        <v>431</v>
      </c>
      <c r="J72" s="65">
        <v>3</v>
      </c>
      <c r="K72" s="65">
        <v>3</v>
      </c>
      <c r="L72" s="65">
        <v>3</v>
      </c>
      <c r="M72" s="65">
        <v>3</v>
      </c>
      <c r="N72" s="65">
        <f>IFERROR(AVERAGE(table[[#This Row],[International Study Visit in Portugal]:[International study visit in Germany]]),"")</f>
        <v>3.1666666666666665</v>
      </c>
      <c r="O72" s="46">
        <v>3</v>
      </c>
      <c r="P72" s="46">
        <v>2</v>
      </c>
      <c r="Q72" s="46">
        <v>3</v>
      </c>
      <c r="R72" s="46">
        <v>3</v>
      </c>
      <c r="S72" s="46">
        <v>4</v>
      </c>
      <c r="T72" s="46">
        <v>4</v>
      </c>
      <c r="U72" s="46">
        <v>4</v>
      </c>
      <c r="V72" s="46">
        <v>4</v>
      </c>
      <c r="W72" s="46" t="s">
        <v>52</v>
      </c>
      <c r="Y72" s="46">
        <v>3</v>
      </c>
      <c r="Z72" s="46">
        <v>3</v>
      </c>
      <c r="AA72" s="74">
        <f>AVERAGE(table[[#This Row],[1 Understanding and appreciating diversity]],table[[#This Row],[4 Communicating and advocacy for inclusion and countering discrimination]])</f>
        <v>3</v>
      </c>
      <c r="AB72" s="46">
        <v>2</v>
      </c>
      <c r="AC72" s="46">
        <v>3</v>
      </c>
      <c r="AD72" s="74">
        <f>AVERAGE(table[[#This Row],[3 Carrying out social actions]],table[[#This Row],[5 Feeling empowered and supported]],table[[#This Row],[7 Feeling motivated and inspired to do more in the future]])</f>
        <v>2.3333333333333335</v>
      </c>
      <c r="AE72" s="46">
        <v>3</v>
      </c>
      <c r="AF72" s="46">
        <v>3</v>
      </c>
      <c r="AG72" s="46">
        <v>2</v>
      </c>
      <c r="AH72" s="74">
        <f>IFERROR(AVERAGE(table[[#This Row],[2 Learning new skills and tools I can use to promote inclusion or tackle discrimination]],table[[#This Row],[6 Participating actively in international events]]),"")</f>
        <v>3</v>
      </c>
      <c r="AK72" s="46" t="s">
        <v>330</v>
      </c>
      <c r="AL72" s="46" t="s">
        <v>52</v>
      </c>
      <c r="AN72" s="46" t="s">
        <v>51</v>
      </c>
      <c r="AO72" s="46" t="s">
        <v>583</v>
      </c>
      <c r="AP72" s="46" t="s">
        <v>330</v>
      </c>
      <c r="AR72" s="53" t="s">
        <v>126</v>
      </c>
      <c r="AS72" s="53"/>
    </row>
    <row r="73" spans="1:45" ht="13.2" x14ac:dyDescent="0.25">
      <c r="A73" s="50">
        <v>43799.23358482639</v>
      </c>
      <c r="B73" s="51">
        <v>43798</v>
      </c>
      <c r="C73" s="46" t="s">
        <v>340</v>
      </c>
      <c r="D73" s="46" t="s">
        <v>4</v>
      </c>
      <c r="E73" s="46" t="s">
        <v>47</v>
      </c>
      <c r="F73" s="46" t="s">
        <v>426</v>
      </c>
      <c r="G73" s="46" t="s">
        <v>52</v>
      </c>
      <c r="H73" s="46" t="s">
        <v>52</v>
      </c>
      <c r="I73" s="46" t="s">
        <v>341</v>
      </c>
      <c r="J73" s="65" t="s">
        <v>336</v>
      </c>
      <c r="K73" s="65">
        <v>10</v>
      </c>
      <c r="L73" s="65">
        <v>10</v>
      </c>
      <c r="M73" s="65">
        <v>10</v>
      </c>
      <c r="N73" s="65">
        <f>IFERROR(AVERAGE(table[[#This Row],[International Study Visit in Portugal]:[International study visit in Germany]]),"")</f>
        <v>10</v>
      </c>
      <c r="O73" s="46" t="s">
        <v>336</v>
      </c>
      <c r="P73" s="46" t="s">
        <v>336</v>
      </c>
      <c r="Q73" s="46">
        <v>10</v>
      </c>
      <c r="R73" s="46" t="s">
        <v>336</v>
      </c>
      <c r="S73" s="46" t="s">
        <v>336</v>
      </c>
      <c r="T73" s="46" t="s">
        <v>336</v>
      </c>
      <c r="U73" s="46">
        <v>10</v>
      </c>
      <c r="V73" s="46">
        <v>10</v>
      </c>
      <c r="W73" s="46" t="s">
        <v>52</v>
      </c>
      <c r="X73" s="46" t="s">
        <v>337</v>
      </c>
      <c r="Y73" s="46">
        <v>10</v>
      </c>
      <c r="Z73" s="46">
        <v>10</v>
      </c>
      <c r="AA73" s="74">
        <f>AVERAGE(table[[#This Row],[1 Understanding and appreciating diversity]],table[[#This Row],[4 Communicating and advocacy for inclusion and countering discrimination]])</f>
        <v>9.5</v>
      </c>
      <c r="AB73" s="46">
        <v>9</v>
      </c>
      <c r="AC73" s="46">
        <v>9</v>
      </c>
      <c r="AD73" s="74">
        <f>AVERAGE(table[[#This Row],[3 Carrying out social actions]],table[[#This Row],[5 Feeling empowered and supported]],table[[#This Row],[7 Feeling motivated and inspired to do more in the future]])</f>
        <v>9.6666666666666661</v>
      </c>
      <c r="AE73" s="46">
        <v>10</v>
      </c>
      <c r="AF73" s="46">
        <v>7</v>
      </c>
      <c r="AG73" s="46">
        <v>10</v>
      </c>
      <c r="AH73" s="74">
        <f>IFERROR(AVERAGE(table[[#This Row],[2 Learning new skills and tools I can use to promote inclusion or tackle discrimination]],table[[#This Row],[6 Participating actively in international events]]),"")</f>
        <v>8.5</v>
      </c>
      <c r="AI73" s="46" t="s">
        <v>584</v>
      </c>
      <c r="AJ73" s="52" t="s">
        <v>585</v>
      </c>
      <c r="AK73" s="46" t="s">
        <v>327</v>
      </c>
      <c r="AL73" s="46" t="s">
        <v>51</v>
      </c>
      <c r="AM73" s="46" t="s">
        <v>328</v>
      </c>
      <c r="AN73" s="46" t="s">
        <v>51</v>
      </c>
      <c r="AO73" s="46" t="s">
        <v>586</v>
      </c>
      <c r="AP73" s="46" t="s">
        <v>328</v>
      </c>
      <c r="AQ73" s="46" t="s">
        <v>587</v>
      </c>
      <c r="AR73" s="53" t="s">
        <v>345</v>
      </c>
      <c r="AS73" s="53" t="s">
        <v>588</v>
      </c>
    </row>
    <row r="74" spans="1:45" ht="13.2" x14ac:dyDescent="0.25">
      <c r="A74" s="50">
        <v>43799.355667523152</v>
      </c>
      <c r="B74" s="51">
        <v>43798</v>
      </c>
      <c r="C74" s="46" t="s">
        <v>340</v>
      </c>
      <c r="D74" s="46" t="s">
        <v>4</v>
      </c>
      <c r="E74" s="46" t="s">
        <v>45</v>
      </c>
      <c r="F74" s="46" t="s">
        <v>367</v>
      </c>
      <c r="G74" s="46" t="s">
        <v>52</v>
      </c>
      <c r="H74" s="46" t="s">
        <v>52</v>
      </c>
      <c r="I74" s="46" t="s">
        <v>473</v>
      </c>
      <c r="J74" s="65" t="s">
        <v>336</v>
      </c>
      <c r="K74" s="65">
        <v>9</v>
      </c>
      <c r="L74" s="65">
        <v>9</v>
      </c>
      <c r="M74" s="65">
        <v>9</v>
      </c>
      <c r="N74" s="65" t="str">
        <f>IFERROR(AVERAGE(table[[#This Row],[International Study Visit in Portugal]:[International study visit in Germany]]),"")</f>
        <v/>
      </c>
      <c r="O74" s="46" t="s">
        <v>336</v>
      </c>
      <c r="P74" s="46" t="s">
        <v>336</v>
      </c>
      <c r="Q74" s="46" t="s">
        <v>336</v>
      </c>
      <c r="R74" s="46" t="s">
        <v>336</v>
      </c>
      <c r="S74" s="46" t="s">
        <v>336</v>
      </c>
      <c r="T74" s="46" t="s">
        <v>336</v>
      </c>
      <c r="U74" s="46" t="s">
        <v>336</v>
      </c>
      <c r="V74" s="46" t="s">
        <v>336</v>
      </c>
      <c r="W74" s="46" t="s">
        <v>51</v>
      </c>
      <c r="X74" s="46" t="s">
        <v>337</v>
      </c>
      <c r="Y74" s="46">
        <v>9</v>
      </c>
      <c r="Z74" s="46">
        <v>7</v>
      </c>
      <c r="AA74" s="74">
        <f>AVERAGE(table[[#This Row],[1 Understanding and appreciating diversity]],table[[#This Row],[4 Communicating and advocacy for inclusion and countering discrimination]])</f>
        <v>8</v>
      </c>
      <c r="AB74" s="46">
        <v>7</v>
      </c>
      <c r="AC74" s="46">
        <v>7</v>
      </c>
      <c r="AD74" s="74">
        <f>AVERAGE(table[[#This Row],[3 Carrying out social actions]],table[[#This Row],[5 Feeling empowered and supported]],table[[#This Row],[7 Feeling motivated and inspired to do more in the future]])</f>
        <v>7.333333333333333</v>
      </c>
      <c r="AE74" s="46">
        <v>8</v>
      </c>
      <c r="AF74" s="46">
        <v>4</v>
      </c>
      <c r="AG74" s="46">
        <v>7</v>
      </c>
      <c r="AH74" s="74">
        <f>IFERROR(AVERAGE(table[[#This Row],[2 Learning new skills and tools I can use to promote inclusion or tackle discrimination]],table[[#This Row],[6 Participating actively in international events]]),"")</f>
        <v>5.5</v>
      </c>
      <c r="AI74" s="46" t="s">
        <v>589</v>
      </c>
      <c r="AJ74" s="52" t="s">
        <v>590</v>
      </c>
      <c r="AK74" s="46" t="s">
        <v>388</v>
      </c>
      <c r="AL74" s="46" t="s">
        <v>51</v>
      </c>
      <c r="AM74" s="46" t="s">
        <v>328</v>
      </c>
      <c r="AN74" s="46" t="s">
        <v>52</v>
      </c>
      <c r="AO74" s="46" t="s">
        <v>527</v>
      </c>
      <c r="AP74" s="46" t="s">
        <v>330</v>
      </c>
      <c r="AQ74" s="46" t="s">
        <v>591</v>
      </c>
      <c r="AR74" s="53" t="s">
        <v>332</v>
      </c>
      <c r="AS74" s="53" t="s">
        <v>592</v>
      </c>
    </row>
    <row r="75" spans="1:45" ht="13.2" x14ac:dyDescent="0.25">
      <c r="A75" s="50">
        <v>43799.513230833334</v>
      </c>
      <c r="B75" s="51">
        <v>43798</v>
      </c>
      <c r="C75" s="46" t="s">
        <v>340</v>
      </c>
      <c r="D75" s="46" t="s">
        <v>4</v>
      </c>
      <c r="E75" s="46" t="s">
        <v>46</v>
      </c>
      <c r="F75" s="46" t="s">
        <v>367</v>
      </c>
      <c r="G75" s="46" t="s">
        <v>52</v>
      </c>
      <c r="H75" s="46" t="s">
        <v>52</v>
      </c>
      <c r="I75" s="46" t="s">
        <v>524</v>
      </c>
      <c r="J75" s="65">
        <v>7</v>
      </c>
      <c r="K75" s="65">
        <v>7</v>
      </c>
      <c r="L75" s="65">
        <v>8</v>
      </c>
      <c r="M75" s="65">
        <v>8</v>
      </c>
      <c r="N75" s="65">
        <f>IFERROR(AVERAGE(table[[#This Row],[International Study Visit in Portugal]:[International study visit in Germany]]),"")</f>
        <v>2</v>
      </c>
      <c r="O75" s="46">
        <v>5</v>
      </c>
      <c r="P75" s="46">
        <v>1</v>
      </c>
      <c r="Q75" s="46">
        <v>1</v>
      </c>
      <c r="R75" s="46">
        <v>1</v>
      </c>
      <c r="S75" s="46">
        <v>3</v>
      </c>
      <c r="T75" s="46">
        <v>1</v>
      </c>
      <c r="U75" s="46">
        <v>1</v>
      </c>
      <c r="V75" s="46">
        <v>1</v>
      </c>
      <c r="W75" s="46" t="s">
        <v>51</v>
      </c>
      <c r="X75" s="46" t="s">
        <v>325</v>
      </c>
      <c r="Y75" s="46">
        <v>7</v>
      </c>
      <c r="Z75" s="46">
        <v>9</v>
      </c>
      <c r="AA75" s="74">
        <f>AVERAGE(table[[#This Row],[1 Understanding and appreciating diversity]],table[[#This Row],[4 Communicating and advocacy for inclusion and countering discrimination]])</f>
        <v>8</v>
      </c>
      <c r="AB75" s="46">
        <v>8</v>
      </c>
      <c r="AC75" s="46">
        <v>9</v>
      </c>
      <c r="AD75" s="74">
        <f>AVERAGE(table[[#This Row],[3 Carrying out social actions]],table[[#This Row],[5 Feeling empowered and supported]],table[[#This Row],[7 Feeling motivated and inspired to do more in the future]])</f>
        <v>8.6666666666666661</v>
      </c>
      <c r="AE75" s="46">
        <v>8</v>
      </c>
      <c r="AF75" s="46">
        <v>10</v>
      </c>
      <c r="AG75" s="46">
        <v>10</v>
      </c>
      <c r="AH75" s="74">
        <f>IFERROR(AVERAGE(table[[#This Row],[2 Learning new skills and tools I can use to promote inclusion or tackle discrimination]],table[[#This Row],[6 Participating actively in international events]]),"")</f>
        <v>9.5</v>
      </c>
      <c r="AI75" s="46" t="s">
        <v>593</v>
      </c>
      <c r="AJ75" s="52" t="s">
        <v>594</v>
      </c>
      <c r="AK75" s="46" t="s">
        <v>328</v>
      </c>
      <c r="AL75" s="46" t="s">
        <v>51</v>
      </c>
      <c r="AM75" s="46" t="s">
        <v>327</v>
      </c>
      <c r="AN75" s="46" t="s">
        <v>51</v>
      </c>
      <c r="AO75" s="46" t="s">
        <v>595</v>
      </c>
      <c r="AP75" s="46" t="s">
        <v>328</v>
      </c>
      <c r="AQ75" s="46" t="s">
        <v>596</v>
      </c>
      <c r="AR75" s="53" t="s">
        <v>345</v>
      </c>
      <c r="AS75" s="53" t="s">
        <v>597</v>
      </c>
    </row>
    <row r="76" spans="1:45" ht="13.2" x14ac:dyDescent="0.25">
      <c r="A76" s="50">
        <v>43800.926865347225</v>
      </c>
      <c r="B76" s="51">
        <v>43795</v>
      </c>
      <c r="C76" s="46" t="s">
        <v>340</v>
      </c>
      <c r="D76" s="46" t="s">
        <v>4</v>
      </c>
      <c r="E76" s="46" t="s">
        <v>45</v>
      </c>
      <c r="F76" s="46" t="s">
        <v>426</v>
      </c>
      <c r="G76" s="46" t="s">
        <v>52</v>
      </c>
      <c r="H76" s="46" t="s">
        <v>52</v>
      </c>
      <c r="I76" s="46" t="s">
        <v>341</v>
      </c>
      <c r="J76" s="65" t="s">
        <v>336</v>
      </c>
      <c r="K76" s="65">
        <v>10</v>
      </c>
      <c r="L76" s="65">
        <v>8</v>
      </c>
      <c r="M76" s="65">
        <v>10</v>
      </c>
      <c r="N76" s="65">
        <f>IFERROR(AVERAGE(table[[#This Row],[International Study Visit in Portugal]:[International study visit in Germany]]),"")</f>
        <v>10</v>
      </c>
      <c r="O76" s="46" t="s">
        <v>336</v>
      </c>
      <c r="P76" s="46" t="s">
        <v>336</v>
      </c>
      <c r="Q76" s="46" t="s">
        <v>336</v>
      </c>
      <c r="R76" s="46" t="s">
        <v>336</v>
      </c>
      <c r="S76" s="46" t="s">
        <v>336</v>
      </c>
      <c r="T76" s="46">
        <v>10</v>
      </c>
      <c r="U76" s="46">
        <v>10</v>
      </c>
      <c r="V76" s="46">
        <v>10</v>
      </c>
      <c r="W76" s="46" t="s">
        <v>51</v>
      </c>
      <c r="X76" s="46" t="s">
        <v>337</v>
      </c>
      <c r="Y76" s="46">
        <v>9</v>
      </c>
      <c r="Z76" s="46">
        <v>8</v>
      </c>
      <c r="AA76" s="74">
        <f>AVERAGE(table[[#This Row],[1 Understanding and appreciating diversity]],table[[#This Row],[4 Communicating and advocacy for inclusion and countering discrimination]])</f>
        <v>8.5</v>
      </c>
      <c r="AB76" s="46">
        <v>8</v>
      </c>
      <c r="AC76" s="46">
        <v>8</v>
      </c>
      <c r="AD76" s="74">
        <f>AVERAGE(table[[#This Row],[3 Carrying out social actions]],table[[#This Row],[5 Feeling empowered and supported]],table[[#This Row],[7 Feeling motivated and inspired to do more in the future]])</f>
        <v>8.3333333333333339</v>
      </c>
      <c r="AE76" s="46">
        <v>7</v>
      </c>
      <c r="AF76" s="46">
        <v>10</v>
      </c>
      <c r="AG76" s="46">
        <v>10</v>
      </c>
      <c r="AH76" s="74">
        <f>IFERROR(AVERAGE(table[[#This Row],[2 Learning new skills and tools I can use to promote inclusion or tackle discrimination]],table[[#This Row],[6 Participating actively in international events]]),"")</f>
        <v>9</v>
      </c>
      <c r="AI76" s="46" t="s">
        <v>598</v>
      </c>
      <c r="AJ76" s="52" t="s">
        <v>391</v>
      </c>
      <c r="AK76" s="46" t="s">
        <v>328</v>
      </c>
      <c r="AL76" s="46" t="s">
        <v>51</v>
      </c>
      <c r="AM76" s="46" t="s">
        <v>327</v>
      </c>
      <c r="AN76" s="46" t="s">
        <v>51</v>
      </c>
      <c r="AO76" s="46" t="s">
        <v>599</v>
      </c>
      <c r="AP76" s="46" t="s">
        <v>327</v>
      </c>
      <c r="AQ76" s="46" t="s">
        <v>600</v>
      </c>
      <c r="AR76" s="53" t="s">
        <v>345</v>
      </c>
      <c r="AS76" s="53" t="s">
        <v>403</v>
      </c>
    </row>
    <row r="77" spans="1:45" ht="13.2" x14ac:dyDescent="0.25">
      <c r="A77" s="50">
        <v>43802.150312233796</v>
      </c>
      <c r="B77" s="51">
        <v>43801</v>
      </c>
      <c r="C77" s="46" t="s">
        <v>340</v>
      </c>
      <c r="D77" s="46" t="s">
        <v>4</v>
      </c>
      <c r="E77" s="46" t="s">
        <v>45</v>
      </c>
      <c r="F77" s="46" t="s">
        <v>552</v>
      </c>
      <c r="G77" s="46" t="s">
        <v>52</v>
      </c>
      <c r="H77" s="46" t="s">
        <v>52</v>
      </c>
      <c r="I77" s="46" t="s">
        <v>601</v>
      </c>
      <c r="J77" s="65">
        <v>10</v>
      </c>
      <c r="K77" s="65">
        <v>10</v>
      </c>
      <c r="L77" s="65" t="s">
        <v>336</v>
      </c>
      <c r="M77" s="65" t="s">
        <v>336</v>
      </c>
      <c r="N77" s="65" t="str">
        <f>IFERROR(AVERAGE(table[[#This Row],[International Study Visit in Portugal]:[International study visit in Germany]]),"")</f>
        <v/>
      </c>
      <c r="O77" s="46" t="s">
        <v>336</v>
      </c>
      <c r="P77" s="46" t="s">
        <v>336</v>
      </c>
      <c r="Q77" s="46" t="s">
        <v>336</v>
      </c>
      <c r="R77" s="46" t="s">
        <v>336</v>
      </c>
      <c r="S77" s="46" t="s">
        <v>336</v>
      </c>
      <c r="T77" s="46" t="s">
        <v>336</v>
      </c>
      <c r="U77" s="46" t="s">
        <v>336</v>
      </c>
      <c r="V77" s="46" t="s">
        <v>336</v>
      </c>
      <c r="W77" s="46" t="s">
        <v>51</v>
      </c>
      <c r="X77" s="46" t="s">
        <v>325</v>
      </c>
      <c r="Y77" s="46">
        <v>10</v>
      </c>
      <c r="Z77" s="46">
        <v>10</v>
      </c>
      <c r="AA77" s="74">
        <f>AVERAGE(table[[#This Row],[1 Understanding and appreciating diversity]],table[[#This Row],[4 Communicating and advocacy for inclusion and countering discrimination]])</f>
        <v>10</v>
      </c>
      <c r="AB77" s="46">
        <v>9</v>
      </c>
      <c r="AC77" s="46">
        <v>10</v>
      </c>
      <c r="AD77" s="74">
        <f>AVERAGE(table[[#This Row],[3 Carrying out social actions]],table[[#This Row],[5 Feeling empowered and supported]],table[[#This Row],[7 Feeling motivated and inspired to do more in the future]])</f>
        <v>9.3333333333333339</v>
      </c>
      <c r="AE77" s="46">
        <v>9</v>
      </c>
      <c r="AG77" s="46">
        <v>10</v>
      </c>
      <c r="AH77" s="74">
        <f>IFERROR(AVERAGE(table[[#This Row],[2 Learning new skills and tools I can use to promote inclusion or tackle discrimination]],table[[#This Row],[6 Participating actively in international events]]),"")</f>
        <v>10</v>
      </c>
      <c r="AI77" s="46" t="s">
        <v>602</v>
      </c>
      <c r="AJ77" s="52" t="s">
        <v>603</v>
      </c>
      <c r="AK77" s="46" t="s">
        <v>328</v>
      </c>
      <c r="AL77" s="46" t="s">
        <v>51</v>
      </c>
      <c r="AM77" s="46" t="s">
        <v>327</v>
      </c>
      <c r="AN77" s="46" t="s">
        <v>51</v>
      </c>
      <c r="AO77" s="46" t="s">
        <v>604</v>
      </c>
      <c r="AP77" s="46" t="s">
        <v>328</v>
      </c>
      <c r="AR77" s="53" t="s">
        <v>126</v>
      </c>
      <c r="AS77" s="53"/>
    </row>
    <row r="78" spans="1:45" ht="13.2" x14ac:dyDescent="0.25">
      <c r="A78" s="50">
        <v>43802.904147789348</v>
      </c>
      <c r="B78" s="51">
        <v>43802</v>
      </c>
      <c r="C78" s="46" t="s">
        <v>340</v>
      </c>
      <c r="D78" s="46" t="s">
        <v>3</v>
      </c>
      <c r="E78" s="46" t="s">
        <v>45</v>
      </c>
      <c r="F78" s="46" t="s">
        <v>552</v>
      </c>
      <c r="G78" s="46" t="s">
        <v>52</v>
      </c>
      <c r="H78" s="46" t="s">
        <v>52</v>
      </c>
      <c r="I78" s="46" t="s">
        <v>473</v>
      </c>
      <c r="J78" s="65" t="s">
        <v>336</v>
      </c>
      <c r="K78" s="65">
        <v>2</v>
      </c>
      <c r="L78" s="65">
        <v>3</v>
      </c>
      <c r="M78" s="65">
        <v>3</v>
      </c>
      <c r="N78" s="65" t="str">
        <f>IFERROR(AVERAGE(table[[#This Row],[International Study Visit in Portugal]:[International study visit in Germany]]),"")</f>
        <v/>
      </c>
      <c r="O78" s="46" t="s">
        <v>336</v>
      </c>
      <c r="P78" s="46" t="s">
        <v>336</v>
      </c>
      <c r="Q78" s="46" t="s">
        <v>336</v>
      </c>
      <c r="R78" s="46" t="s">
        <v>336</v>
      </c>
      <c r="S78" s="46" t="s">
        <v>336</v>
      </c>
      <c r="T78" s="46" t="s">
        <v>336</v>
      </c>
      <c r="U78" s="46" t="s">
        <v>336</v>
      </c>
      <c r="V78" s="46" t="s">
        <v>336</v>
      </c>
      <c r="W78" s="46" t="s">
        <v>52</v>
      </c>
      <c r="Y78" s="46">
        <v>2</v>
      </c>
      <c r="Z78" s="46">
        <v>1</v>
      </c>
      <c r="AA78" s="74">
        <f>AVERAGE(table[[#This Row],[1 Understanding and appreciating diversity]],table[[#This Row],[4 Communicating and advocacy for inclusion and countering discrimination]])</f>
        <v>2</v>
      </c>
      <c r="AB78" s="46">
        <v>1</v>
      </c>
      <c r="AC78" s="46">
        <v>2</v>
      </c>
      <c r="AD78" s="74">
        <f>AVERAGE(table[[#This Row],[3 Carrying out social actions]],table[[#This Row],[5 Feeling empowered and supported]],table[[#This Row],[7 Feeling motivated and inspired to do more in the future]])</f>
        <v>1.6666666666666667</v>
      </c>
      <c r="AE78" s="46">
        <v>1</v>
      </c>
      <c r="AG78" s="46">
        <v>3</v>
      </c>
      <c r="AH78" s="74">
        <f>IFERROR(AVERAGE(table[[#This Row],[2 Learning new skills and tools I can use to promote inclusion or tackle discrimination]],table[[#This Row],[6 Participating actively in international events]]),"")</f>
        <v>1</v>
      </c>
      <c r="AI78" s="46" t="s">
        <v>605</v>
      </c>
      <c r="AJ78" s="52" t="s">
        <v>606</v>
      </c>
      <c r="AK78" s="46" t="s">
        <v>460</v>
      </c>
      <c r="AL78" s="46" t="s">
        <v>52</v>
      </c>
      <c r="AM78" s="46" t="s">
        <v>388</v>
      </c>
      <c r="AN78" s="46" t="s">
        <v>52</v>
      </c>
      <c r="AO78" s="46" t="s">
        <v>527</v>
      </c>
      <c r="AP78" s="46" t="s">
        <v>330</v>
      </c>
      <c r="AQ78" s="46" t="s">
        <v>607</v>
      </c>
      <c r="AR78" s="53" t="s">
        <v>332</v>
      </c>
      <c r="AS78" s="53" t="s">
        <v>608</v>
      </c>
    </row>
    <row r="79" spans="1:45" ht="13.2" x14ac:dyDescent="0.25">
      <c r="A79" s="50">
        <v>43802.919317280088</v>
      </c>
      <c r="B79" s="51">
        <v>43536</v>
      </c>
      <c r="C79" s="46" t="s">
        <v>340</v>
      </c>
      <c r="D79" s="46" t="s">
        <v>4</v>
      </c>
      <c r="E79" s="46" t="s">
        <v>45</v>
      </c>
      <c r="F79" s="46" t="s">
        <v>552</v>
      </c>
      <c r="G79" s="46" t="s">
        <v>52</v>
      </c>
      <c r="H79" s="46" t="s">
        <v>52</v>
      </c>
      <c r="I79" s="46" t="s">
        <v>473</v>
      </c>
      <c r="J79" s="65">
        <v>9</v>
      </c>
      <c r="K79" s="65">
        <v>10</v>
      </c>
      <c r="L79" s="65" t="s">
        <v>336</v>
      </c>
      <c r="M79" s="65">
        <v>8</v>
      </c>
      <c r="N79" s="65">
        <f>IFERROR(AVERAGE(table[[#This Row],[International Study Visit in Portugal]:[International study visit in Germany]]),"")</f>
        <v>10</v>
      </c>
      <c r="O79" s="46" t="s">
        <v>336</v>
      </c>
      <c r="P79" s="46">
        <v>10</v>
      </c>
      <c r="Q79" s="46" t="s">
        <v>336</v>
      </c>
      <c r="R79" s="46" t="s">
        <v>336</v>
      </c>
      <c r="S79" s="46" t="s">
        <v>336</v>
      </c>
      <c r="T79" s="46" t="s">
        <v>336</v>
      </c>
      <c r="U79" s="46" t="s">
        <v>336</v>
      </c>
      <c r="V79" s="46">
        <v>10</v>
      </c>
      <c r="W79" s="46" t="s">
        <v>51</v>
      </c>
      <c r="X79" s="46" t="s">
        <v>337</v>
      </c>
      <c r="Y79" s="46">
        <v>9</v>
      </c>
      <c r="Z79" s="46">
        <v>8</v>
      </c>
      <c r="AA79" s="74">
        <f>AVERAGE(table[[#This Row],[1 Understanding and appreciating diversity]],table[[#This Row],[4 Communicating and advocacy for inclusion and countering discrimination]])</f>
        <v>9</v>
      </c>
      <c r="AB79" s="46">
        <v>8</v>
      </c>
      <c r="AC79" s="46">
        <v>9</v>
      </c>
      <c r="AD79" s="74">
        <f>AVERAGE(table[[#This Row],[3 Carrying out social actions]],table[[#This Row],[5 Feeling empowered and supported]],table[[#This Row],[7 Feeling motivated and inspired to do more in the future]])</f>
        <v>9</v>
      </c>
      <c r="AE79" s="46">
        <v>9</v>
      </c>
      <c r="AF79" s="46">
        <v>10</v>
      </c>
      <c r="AG79" s="46">
        <v>10</v>
      </c>
      <c r="AH79" s="74">
        <f>IFERROR(AVERAGE(table[[#This Row],[2 Learning new skills and tools I can use to promote inclusion or tackle discrimination]],table[[#This Row],[6 Participating actively in international events]]),"")</f>
        <v>9</v>
      </c>
      <c r="AJ79" s="46" t="s">
        <v>126</v>
      </c>
      <c r="AK79" s="46" t="s">
        <v>327</v>
      </c>
      <c r="AL79" s="46" t="s">
        <v>52</v>
      </c>
      <c r="AN79" s="46" t="s">
        <v>51</v>
      </c>
      <c r="AO79" s="46" t="s">
        <v>609</v>
      </c>
      <c r="AP79" s="46" t="s">
        <v>330</v>
      </c>
      <c r="AR79" s="53" t="s">
        <v>126</v>
      </c>
      <c r="AS79" s="53"/>
    </row>
    <row r="80" spans="1:45" ht="13.2" x14ac:dyDescent="0.25">
      <c r="A80" s="50">
        <v>43802.920254386576</v>
      </c>
      <c r="B80" s="51">
        <v>43802</v>
      </c>
      <c r="C80" s="46" t="s">
        <v>340</v>
      </c>
      <c r="D80" s="46" t="s">
        <v>3</v>
      </c>
      <c r="E80" s="46" t="s">
        <v>48</v>
      </c>
      <c r="F80" s="46" t="s">
        <v>552</v>
      </c>
      <c r="G80" s="46" t="s">
        <v>52</v>
      </c>
      <c r="H80" s="46" t="s">
        <v>52</v>
      </c>
      <c r="I80" s="46" t="s">
        <v>445</v>
      </c>
      <c r="J80" s="65">
        <v>2</v>
      </c>
      <c r="K80" s="65">
        <v>3</v>
      </c>
      <c r="L80" s="65">
        <v>2</v>
      </c>
      <c r="M80" s="65">
        <v>2</v>
      </c>
      <c r="N80" s="65">
        <f>IFERROR(AVERAGE(table[[#This Row],[International Study Visit in Portugal]:[International study visit in Germany]]),"")</f>
        <v>1</v>
      </c>
      <c r="O80" s="46">
        <v>1</v>
      </c>
      <c r="P80" s="46">
        <v>1</v>
      </c>
      <c r="Q80" s="46">
        <v>1</v>
      </c>
      <c r="R80" s="46">
        <v>1</v>
      </c>
      <c r="S80" s="46">
        <v>1</v>
      </c>
      <c r="T80" s="46">
        <v>1</v>
      </c>
      <c r="U80" s="46">
        <v>1</v>
      </c>
      <c r="V80" s="46">
        <v>1</v>
      </c>
      <c r="W80" s="46" t="s">
        <v>51</v>
      </c>
      <c r="X80" s="46" t="s">
        <v>325</v>
      </c>
      <c r="Y80" s="46">
        <v>10</v>
      </c>
      <c r="Z80" s="46">
        <v>10</v>
      </c>
      <c r="AA80" s="74">
        <f>AVERAGE(table[[#This Row],[1 Understanding and appreciating diversity]],table[[#This Row],[4 Communicating and advocacy for inclusion and countering discrimination]])</f>
        <v>10</v>
      </c>
      <c r="AB80" s="46">
        <v>10</v>
      </c>
      <c r="AC80" s="46">
        <v>10</v>
      </c>
      <c r="AD80" s="74">
        <f>AVERAGE(table[[#This Row],[3 Carrying out social actions]],table[[#This Row],[5 Feeling empowered and supported]],table[[#This Row],[7 Feeling motivated and inspired to do more in the future]])</f>
        <v>9.6666666666666661</v>
      </c>
      <c r="AE80" s="46">
        <v>9</v>
      </c>
      <c r="AF80" s="46">
        <v>9</v>
      </c>
      <c r="AG80" s="46">
        <v>10</v>
      </c>
      <c r="AH80" s="74">
        <f>IFERROR(AVERAGE(table[[#This Row],[2 Learning new skills and tools I can use to promote inclusion or tackle discrimination]],table[[#This Row],[6 Participating actively in international events]]),"")</f>
        <v>9.5</v>
      </c>
      <c r="AK80" s="46" t="s">
        <v>327</v>
      </c>
      <c r="AL80" s="46" t="s">
        <v>51</v>
      </c>
      <c r="AM80" s="46" t="s">
        <v>328</v>
      </c>
      <c r="AN80" s="46" t="s">
        <v>51</v>
      </c>
      <c r="AO80" s="46" t="s">
        <v>610</v>
      </c>
      <c r="AP80" s="46" t="s">
        <v>328</v>
      </c>
      <c r="AQ80" s="46" t="s">
        <v>611</v>
      </c>
      <c r="AR80" s="53" t="s">
        <v>345</v>
      </c>
      <c r="AS80" s="53" t="s">
        <v>612</v>
      </c>
    </row>
    <row r="81" spans="1:45" ht="13.2" x14ac:dyDescent="0.25">
      <c r="A81" s="50">
        <v>43802.95221456018</v>
      </c>
      <c r="B81" s="51">
        <v>43802</v>
      </c>
      <c r="C81" s="46" t="s">
        <v>340</v>
      </c>
      <c r="D81" s="46" t="s">
        <v>4</v>
      </c>
      <c r="E81" s="46" t="s">
        <v>45</v>
      </c>
      <c r="F81" s="46" t="s">
        <v>552</v>
      </c>
      <c r="G81" s="46" t="s">
        <v>52</v>
      </c>
      <c r="H81" s="46" t="s">
        <v>52</v>
      </c>
      <c r="I81" s="46" t="s">
        <v>427</v>
      </c>
      <c r="J81" s="65">
        <v>10</v>
      </c>
      <c r="K81" s="65">
        <v>7</v>
      </c>
      <c r="L81" s="65">
        <v>5</v>
      </c>
      <c r="M81" s="65">
        <v>6</v>
      </c>
      <c r="N81" s="65">
        <f>IFERROR(AVERAGE(table[[#This Row],[International Study Visit in Portugal]:[International study visit in Germany]]),"")</f>
        <v>10</v>
      </c>
      <c r="O81" s="46" t="s">
        <v>336</v>
      </c>
      <c r="P81" s="46" t="s">
        <v>336</v>
      </c>
      <c r="Q81" s="46" t="s">
        <v>336</v>
      </c>
      <c r="R81" s="46">
        <v>10</v>
      </c>
      <c r="S81" s="46" t="s">
        <v>336</v>
      </c>
      <c r="T81" s="46" t="s">
        <v>336</v>
      </c>
      <c r="U81" s="46" t="s">
        <v>336</v>
      </c>
      <c r="V81" s="46" t="s">
        <v>336</v>
      </c>
      <c r="W81" s="46" t="s">
        <v>52</v>
      </c>
      <c r="Y81" s="46">
        <v>10</v>
      </c>
      <c r="Z81" s="46">
        <v>7</v>
      </c>
      <c r="AA81" s="74">
        <f>AVERAGE(table[[#This Row],[1 Understanding and appreciating diversity]],table[[#This Row],[4 Communicating and advocacy for inclusion and countering discrimination]])</f>
        <v>10</v>
      </c>
      <c r="AB81" s="46">
        <v>5</v>
      </c>
      <c r="AC81" s="46">
        <v>10</v>
      </c>
      <c r="AD81" s="74">
        <f>AVERAGE(table[[#This Row],[3 Carrying out social actions]],table[[#This Row],[5 Feeling empowered and supported]],table[[#This Row],[7 Feeling motivated and inspired to do more in the future]])</f>
        <v>8.3333333333333339</v>
      </c>
      <c r="AE81" s="46">
        <v>10</v>
      </c>
      <c r="AF81" s="46">
        <v>10</v>
      </c>
      <c r="AG81" s="46">
        <v>10</v>
      </c>
      <c r="AH81" s="74">
        <f>IFERROR(AVERAGE(table[[#This Row],[2 Learning new skills and tools I can use to promote inclusion or tackle discrimination]],table[[#This Row],[6 Participating actively in international events]]),"")</f>
        <v>8.5</v>
      </c>
      <c r="AI81" s="46" t="s">
        <v>613</v>
      </c>
      <c r="AJ81" s="52" t="s">
        <v>614</v>
      </c>
      <c r="AK81" s="46" t="s">
        <v>328</v>
      </c>
      <c r="AL81" s="46" t="s">
        <v>51</v>
      </c>
      <c r="AM81" s="46" t="s">
        <v>328</v>
      </c>
      <c r="AN81" s="46" t="s">
        <v>52</v>
      </c>
      <c r="AO81" s="46" t="s">
        <v>615</v>
      </c>
      <c r="AP81" s="46" t="s">
        <v>328</v>
      </c>
      <c r="AR81" s="53" t="s">
        <v>126</v>
      </c>
      <c r="AS81" s="53"/>
    </row>
    <row r="82" spans="1:45" ht="13.2" x14ac:dyDescent="0.25">
      <c r="A82" s="50">
        <v>43802.98378490741</v>
      </c>
      <c r="B82" s="51">
        <v>43802</v>
      </c>
      <c r="C82" s="46" t="s">
        <v>340</v>
      </c>
      <c r="D82" s="46" t="s">
        <v>4</v>
      </c>
      <c r="E82" s="46" t="s">
        <v>45</v>
      </c>
      <c r="F82" s="46" t="s">
        <v>552</v>
      </c>
      <c r="G82" s="46" t="s">
        <v>52</v>
      </c>
      <c r="H82" s="46" t="s">
        <v>52</v>
      </c>
      <c r="I82" s="46" t="s">
        <v>473</v>
      </c>
      <c r="J82" s="65">
        <v>1</v>
      </c>
      <c r="K82" s="65">
        <v>8</v>
      </c>
      <c r="L82" s="65">
        <v>8</v>
      </c>
      <c r="M82" s="65">
        <v>6</v>
      </c>
      <c r="N82" s="65">
        <f>IFERROR(AVERAGE(table[[#This Row],[International Study Visit in Portugal]:[International study visit in Germany]]),"")</f>
        <v>1</v>
      </c>
      <c r="O82" s="46">
        <v>1</v>
      </c>
      <c r="P82" s="46">
        <v>1</v>
      </c>
      <c r="Q82" s="46">
        <v>1</v>
      </c>
      <c r="R82" s="46">
        <v>1</v>
      </c>
      <c r="S82" s="46">
        <v>1</v>
      </c>
      <c r="T82" s="46">
        <v>1</v>
      </c>
      <c r="U82" s="46">
        <v>1</v>
      </c>
      <c r="V82" s="46">
        <v>1</v>
      </c>
      <c r="W82" s="46" t="s">
        <v>51</v>
      </c>
      <c r="X82" s="46" t="s">
        <v>337</v>
      </c>
      <c r="Y82" s="46">
        <v>9</v>
      </c>
      <c r="Z82" s="46">
        <v>8</v>
      </c>
      <c r="AA82" s="74">
        <f>AVERAGE(table[[#This Row],[1 Understanding and appreciating diversity]],table[[#This Row],[4 Communicating and advocacy for inclusion and countering discrimination]])</f>
        <v>9</v>
      </c>
      <c r="AB82" s="46">
        <v>7</v>
      </c>
      <c r="AC82" s="46">
        <v>9</v>
      </c>
      <c r="AD82" s="74">
        <f>AVERAGE(table[[#This Row],[3 Carrying out social actions]],table[[#This Row],[5 Feeling empowered and supported]],table[[#This Row],[7 Feeling motivated and inspired to do more in the future]])</f>
        <v>8</v>
      </c>
      <c r="AE82" s="46">
        <v>8</v>
      </c>
      <c r="AF82" s="46">
        <v>1</v>
      </c>
      <c r="AG82" s="46">
        <v>9</v>
      </c>
      <c r="AH82" s="74">
        <f>IFERROR(AVERAGE(table[[#This Row],[2 Learning new skills and tools I can use to promote inclusion or tackle discrimination]],table[[#This Row],[6 Participating actively in international events]]),"")</f>
        <v>4.5</v>
      </c>
      <c r="AI82" s="46" t="s">
        <v>616</v>
      </c>
      <c r="AJ82" s="52" t="s">
        <v>617</v>
      </c>
      <c r="AK82" s="46" t="s">
        <v>328</v>
      </c>
      <c r="AL82" s="46" t="s">
        <v>52</v>
      </c>
      <c r="AM82" s="46" t="s">
        <v>328</v>
      </c>
      <c r="AN82" s="46" t="s">
        <v>51</v>
      </c>
      <c r="AO82" s="46" t="s">
        <v>618</v>
      </c>
      <c r="AP82" s="46" t="s">
        <v>328</v>
      </c>
      <c r="AR82" s="53" t="s">
        <v>126</v>
      </c>
      <c r="AS82" s="53"/>
    </row>
    <row r="83" spans="1:45" ht="13.2" x14ac:dyDescent="0.25">
      <c r="A83" s="50">
        <v>43803.029751481481</v>
      </c>
      <c r="B83" s="51">
        <v>43802</v>
      </c>
      <c r="C83" s="46" t="s">
        <v>125</v>
      </c>
      <c r="D83" s="46" t="s">
        <v>4</v>
      </c>
      <c r="E83" s="46" t="s">
        <v>47</v>
      </c>
      <c r="F83" s="46" t="s">
        <v>552</v>
      </c>
      <c r="G83" s="46" t="s">
        <v>52</v>
      </c>
      <c r="H83" s="46" t="s">
        <v>52</v>
      </c>
      <c r="I83" s="46" t="s">
        <v>437</v>
      </c>
      <c r="J83" s="65">
        <v>10</v>
      </c>
      <c r="K83" s="65">
        <v>10</v>
      </c>
      <c r="L83" s="65">
        <v>10</v>
      </c>
      <c r="M83" s="65" t="s">
        <v>336</v>
      </c>
      <c r="N83" s="65" t="str">
        <f>IFERROR(AVERAGE(table[[#This Row],[International Study Visit in Portugal]:[International study visit in Germany]]),"")</f>
        <v/>
      </c>
      <c r="O83" s="46" t="s">
        <v>336</v>
      </c>
      <c r="P83" s="46" t="s">
        <v>336</v>
      </c>
      <c r="Q83" s="46" t="s">
        <v>336</v>
      </c>
      <c r="R83" s="46" t="s">
        <v>336</v>
      </c>
      <c r="S83" s="46" t="s">
        <v>336</v>
      </c>
      <c r="T83" s="46" t="s">
        <v>336</v>
      </c>
      <c r="U83" s="46" t="s">
        <v>336</v>
      </c>
      <c r="V83" s="46" t="s">
        <v>336</v>
      </c>
      <c r="W83" s="46" t="s">
        <v>51</v>
      </c>
      <c r="X83" s="46" t="s">
        <v>330</v>
      </c>
      <c r="Y83" s="46">
        <v>10</v>
      </c>
      <c r="Z83" s="46">
        <v>10</v>
      </c>
      <c r="AA83" s="74">
        <f>AVERAGE(table[[#This Row],[1 Understanding and appreciating diversity]],table[[#This Row],[4 Communicating and advocacy for inclusion and countering discrimination]])</f>
        <v>10</v>
      </c>
      <c r="AB83" s="46">
        <v>10</v>
      </c>
      <c r="AC83" s="46">
        <v>10</v>
      </c>
      <c r="AD83" s="74">
        <f>AVERAGE(table[[#This Row],[3 Carrying out social actions]],table[[#This Row],[5 Feeling empowered and supported]],table[[#This Row],[7 Feeling motivated and inspired to do more in the future]])</f>
        <v>10</v>
      </c>
      <c r="AE83" s="46">
        <v>10</v>
      </c>
      <c r="AF83" s="46">
        <v>10</v>
      </c>
      <c r="AG83" s="46">
        <v>10</v>
      </c>
      <c r="AH83" s="74">
        <f>IFERROR(AVERAGE(table[[#This Row],[2 Learning new skills and tools I can use to promote inclusion or tackle discrimination]],table[[#This Row],[6 Participating actively in international events]]),"")</f>
        <v>10</v>
      </c>
      <c r="AI83" s="46" t="s">
        <v>619</v>
      </c>
      <c r="AJ83" s="52" t="s">
        <v>620</v>
      </c>
      <c r="AK83" s="46" t="s">
        <v>327</v>
      </c>
      <c r="AL83" s="46" t="s">
        <v>52</v>
      </c>
      <c r="AN83" s="46" t="s">
        <v>51</v>
      </c>
      <c r="AO83" s="46" t="s">
        <v>621</v>
      </c>
      <c r="AP83" s="46" t="s">
        <v>328</v>
      </c>
      <c r="AR83" s="53" t="s">
        <v>126</v>
      </c>
      <c r="AS83" s="53"/>
    </row>
    <row r="84" spans="1:45" ht="13.2" x14ac:dyDescent="0.25">
      <c r="A84" s="50">
        <v>43803.053491087965</v>
      </c>
      <c r="B84" s="51">
        <v>43536</v>
      </c>
      <c r="C84" s="46" t="s">
        <v>125</v>
      </c>
      <c r="D84" s="46" t="s">
        <v>4</v>
      </c>
      <c r="E84" s="46" t="s">
        <v>45</v>
      </c>
      <c r="F84" s="46" t="s">
        <v>322</v>
      </c>
      <c r="G84" s="46" t="s">
        <v>52</v>
      </c>
      <c r="H84" s="46" t="s">
        <v>503</v>
      </c>
      <c r="I84" s="46" t="s">
        <v>335</v>
      </c>
      <c r="J84" s="65">
        <v>9</v>
      </c>
      <c r="K84" s="65">
        <v>8</v>
      </c>
      <c r="L84" s="65">
        <v>8</v>
      </c>
      <c r="M84" s="65">
        <v>8</v>
      </c>
      <c r="N84" s="65">
        <f>IFERROR(AVERAGE(table[[#This Row],[International Study Visit in Portugal]:[International study visit in Germany]]),"")</f>
        <v>2.1666666666666665</v>
      </c>
      <c r="O84" s="46">
        <v>1</v>
      </c>
      <c r="P84" s="46">
        <v>1</v>
      </c>
      <c r="Q84" s="46">
        <v>1</v>
      </c>
      <c r="R84" s="46">
        <v>8</v>
      </c>
      <c r="S84" s="46">
        <v>1</v>
      </c>
      <c r="T84" s="46">
        <v>1</v>
      </c>
      <c r="U84" s="46">
        <v>6</v>
      </c>
      <c r="V84" s="46">
        <v>1</v>
      </c>
      <c r="W84" s="46" t="s">
        <v>51</v>
      </c>
      <c r="X84" s="46" t="s">
        <v>337</v>
      </c>
      <c r="Y84" s="46">
        <v>8</v>
      </c>
      <c r="Z84" s="46">
        <v>10</v>
      </c>
      <c r="AA84" s="74">
        <f>AVERAGE(table[[#This Row],[1 Understanding and appreciating diversity]],table[[#This Row],[4 Communicating and advocacy for inclusion and countering discrimination]])</f>
        <v>9</v>
      </c>
      <c r="AB84" s="46">
        <v>5</v>
      </c>
      <c r="AC84" s="46">
        <v>10</v>
      </c>
      <c r="AD84" s="74">
        <f>AVERAGE(table[[#This Row],[3 Carrying out social actions]],table[[#This Row],[5 Feeling empowered and supported]],table[[#This Row],[7 Feeling motivated and inspired to do more in the future]])</f>
        <v>8.3333333333333339</v>
      </c>
      <c r="AE84" s="46">
        <v>10</v>
      </c>
      <c r="AF84" s="46">
        <v>8</v>
      </c>
      <c r="AG84" s="46">
        <v>10</v>
      </c>
      <c r="AH84" s="74">
        <f>IFERROR(AVERAGE(table[[#This Row],[2 Learning new skills and tools I can use to promote inclusion or tackle discrimination]],table[[#This Row],[6 Participating actively in international events]]),"")</f>
        <v>9</v>
      </c>
      <c r="AI84" s="46" t="s">
        <v>622</v>
      </c>
      <c r="AJ84" s="52" t="s">
        <v>623</v>
      </c>
      <c r="AK84" s="46" t="s">
        <v>330</v>
      </c>
      <c r="AL84" s="46" t="s">
        <v>51</v>
      </c>
      <c r="AM84" s="46" t="s">
        <v>327</v>
      </c>
      <c r="AN84" s="46" t="s">
        <v>51</v>
      </c>
      <c r="AO84" s="46" t="s">
        <v>624</v>
      </c>
      <c r="AP84" s="46" t="s">
        <v>327</v>
      </c>
      <c r="AR84" s="53" t="s">
        <v>126</v>
      </c>
      <c r="AS84" s="53"/>
    </row>
    <row r="85" spans="1:45" ht="13.2" x14ac:dyDescent="0.25">
      <c r="A85" s="50">
        <v>43803.070036736113</v>
      </c>
      <c r="B85" s="51">
        <v>43536</v>
      </c>
      <c r="C85" s="46" t="s">
        <v>340</v>
      </c>
      <c r="D85" s="46" t="s">
        <v>4</v>
      </c>
      <c r="E85" s="46" t="s">
        <v>45</v>
      </c>
      <c r="F85" s="46" t="s">
        <v>322</v>
      </c>
      <c r="G85" s="46" t="s">
        <v>51</v>
      </c>
      <c r="H85" s="46" t="s">
        <v>52</v>
      </c>
      <c r="I85" s="46" t="s">
        <v>361</v>
      </c>
      <c r="J85" s="65" t="s">
        <v>336</v>
      </c>
      <c r="K85" s="65">
        <v>6</v>
      </c>
      <c r="L85" s="65">
        <v>9</v>
      </c>
      <c r="M85" s="65">
        <v>9</v>
      </c>
      <c r="N85" s="65">
        <f>IFERROR(AVERAGE(table[[#This Row],[International Study Visit in Portugal]:[International study visit in Germany]]),"")</f>
        <v>10</v>
      </c>
      <c r="O85" s="46" t="s">
        <v>336</v>
      </c>
      <c r="P85" s="46" t="s">
        <v>336</v>
      </c>
      <c r="Q85" s="46" t="s">
        <v>336</v>
      </c>
      <c r="R85" s="46">
        <v>10</v>
      </c>
      <c r="S85" s="46" t="s">
        <v>336</v>
      </c>
      <c r="T85" s="46" t="s">
        <v>336</v>
      </c>
      <c r="U85" s="46">
        <v>9</v>
      </c>
      <c r="V85" s="46">
        <v>9</v>
      </c>
      <c r="W85" s="46" t="s">
        <v>51</v>
      </c>
      <c r="X85" s="46" t="s">
        <v>325</v>
      </c>
      <c r="Y85" s="46">
        <v>8</v>
      </c>
      <c r="Z85" s="46">
        <v>9</v>
      </c>
      <c r="AA85" s="74">
        <f>AVERAGE(table[[#This Row],[1 Understanding and appreciating diversity]],table[[#This Row],[4 Communicating and advocacy for inclusion and countering discrimination]])</f>
        <v>8.5</v>
      </c>
      <c r="AB85" s="46">
        <v>9</v>
      </c>
      <c r="AC85" s="46">
        <v>9</v>
      </c>
      <c r="AD85" s="74">
        <f>AVERAGE(table[[#This Row],[3 Carrying out social actions]],table[[#This Row],[5 Feeling empowered and supported]],table[[#This Row],[7 Feeling motivated and inspired to do more in the future]])</f>
        <v>9.3333333333333339</v>
      </c>
      <c r="AE85" s="46">
        <v>10</v>
      </c>
      <c r="AF85" s="46">
        <v>8</v>
      </c>
      <c r="AG85" s="46">
        <v>9</v>
      </c>
      <c r="AH85" s="74">
        <f>IFERROR(AVERAGE(table[[#This Row],[2 Learning new skills and tools I can use to promote inclusion or tackle discrimination]],table[[#This Row],[6 Participating actively in international events]]),"")</f>
        <v>8.5</v>
      </c>
      <c r="AI85" s="46" t="s">
        <v>625</v>
      </c>
      <c r="AJ85" s="52" t="s">
        <v>626</v>
      </c>
      <c r="AK85" s="46" t="s">
        <v>327</v>
      </c>
      <c r="AL85" s="46" t="s">
        <v>51</v>
      </c>
      <c r="AM85" s="46" t="s">
        <v>328</v>
      </c>
      <c r="AN85" s="46" t="s">
        <v>51</v>
      </c>
      <c r="AO85" s="46" t="s">
        <v>627</v>
      </c>
      <c r="AP85" s="46" t="s">
        <v>327</v>
      </c>
      <c r="AR85" s="53" t="s">
        <v>126</v>
      </c>
      <c r="AS85" s="53"/>
    </row>
    <row r="86" spans="1:45" ht="13.2" x14ac:dyDescent="0.25">
      <c r="A86" s="50">
        <v>43803.091125694446</v>
      </c>
      <c r="B86" s="51">
        <v>43802</v>
      </c>
      <c r="C86" s="46" t="s">
        <v>125</v>
      </c>
      <c r="D86" s="46" t="s">
        <v>4</v>
      </c>
      <c r="E86" s="46" t="s">
        <v>46</v>
      </c>
      <c r="F86" s="46" t="s">
        <v>322</v>
      </c>
      <c r="G86" s="46" t="s">
        <v>51</v>
      </c>
      <c r="H86" s="46" t="s">
        <v>52</v>
      </c>
      <c r="I86" s="46" t="s">
        <v>323</v>
      </c>
      <c r="J86" s="65">
        <v>9</v>
      </c>
      <c r="K86" s="65">
        <v>9</v>
      </c>
      <c r="L86" s="65">
        <v>8</v>
      </c>
      <c r="M86" s="65" t="s">
        <v>336</v>
      </c>
      <c r="N86" s="65" t="str">
        <f>IFERROR(AVERAGE(table[[#This Row],[International Study Visit in Portugal]:[International study visit in Germany]]),"")</f>
        <v/>
      </c>
      <c r="O86" s="46" t="s">
        <v>336</v>
      </c>
      <c r="P86" s="46" t="s">
        <v>336</v>
      </c>
      <c r="Q86" s="46" t="s">
        <v>336</v>
      </c>
      <c r="R86" s="46" t="s">
        <v>336</v>
      </c>
      <c r="S86" s="46" t="s">
        <v>336</v>
      </c>
      <c r="T86" s="46" t="s">
        <v>336</v>
      </c>
      <c r="U86" s="46">
        <v>6</v>
      </c>
      <c r="V86" s="46" t="s">
        <v>336</v>
      </c>
      <c r="W86" s="46" t="s">
        <v>51</v>
      </c>
      <c r="X86" s="46" t="s">
        <v>325</v>
      </c>
      <c r="Y86" s="46">
        <v>7</v>
      </c>
      <c r="Z86" s="46">
        <v>10</v>
      </c>
      <c r="AA86" s="74">
        <f>AVERAGE(table[[#This Row],[1 Understanding and appreciating diversity]],table[[#This Row],[4 Communicating and advocacy for inclusion and countering discrimination]])</f>
        <v>7.5</v>
      </c>
      <c r="AB86" s="46">
        <v>7</v>
      </c>
      <c r="AC86" s="46">
        <v>8</v>
      </c>
      <c r="AD86" s="74">
        <f>AVERAGE(table[[#This Row],[3 Carrying out social actions]],table[[#This Row],[5 Feeling empowered and supported]],table[[#This Row],[7 Feeling motivated and inspired to do more in the future]])</f>
        <v>7</v>
      </c>
      <c r="AE86" s="46">
        <v>7</v>
      </c>
      <c r="AF86" s="46">
        <v>6</v>
      </c>
      <c r="AG86" s="46">
        <v>7</v>
      </c>
      <c r="AH86" s="74">
        <f>IFERROR(AVERAGE(table[[#This Row],[2 Learning new skills and tools I can use to promote inclusion or tackle discrimination]],table[[#This Row],[6 Participating actively in international events]]),"")</f>
        <v>8</v>
      </c>
      <c r="AI86" s="46" t="s">
        <v>628</v>
      </c>
      <c r="AJ86" s="52" t="s">
        <v>629</v>
      </c>
      <c r="AK86" s="46" t="s">
        <v>327</v>
      </c>
      <c r="AL86" s="46" t="s">
        <v>52</v>
      </c>
      <c r="AN86" s="46" t="s">
        <v>51</v>
      </c>
      <c r="AO86" s="46" t="s">
        <v>630</v>
      </c>
      <c r="AP86" s="46" t="s">
        <v>328</v>
      </c>
      <c r="AQ86" s="46" t="s">
        <v>631</v>
      </c>
      <c r="AR86" s="53" t="s">
        <v>354</v>
      </c>
      <c r="AS86" s="53" t="s">
        <v>632</v>
      </c>
    </row>
    <row r="87" spans="1:45" ht="13.2" x14ac:dyDescent="0.25">
      <c r="A87" s="50">
        <v>43803.325528240741</v>
      </c>
      <c r="B87" s="51">
        <v>43802</v>
      </c>
      <c r="C87" s="46" t="s">
        <v>340</v>
      </c>
      <c r="D87" s="46" t="s">
        <v>4</v>
      </c>
      <c r="E87" s="46" t="s">
        <v>45</v>
      </c>
      <c r="F87" s="46" t="s">
        <v>552</v>
      </c>
      <c r="G87" s="46" t="s">
        <v>51</v>
      </c>
      <c r="H87" s="46" t="s">
        <v>52</v>
      </c>
      <c r="I87" s="46" t="s">
        <v>431</v>
      </c>
      <c r="J87" s="65">
        <v>7</v>
      </c>
      <c r="K87" s="65">
        <v>7</v>
      </c>
      <c r="L87" s="65">
        <v>7</v>
      </c>
      <c r="M87" s="65">
        <v>5</v>
      </c>
      <c r="N87" s="65">
        <f>IFERROR(AVERAGE(table[[#This Row],[International Study Visit in Portugal]:[International study visit in Germany]]),"")</f>
        <v>5</v>
      </c>
      <c r="O87" s="46">
        <v>5</v>
      </c>
      <c r="P87" s="46">
        <v>6</v>
      </c>
      <c r="Q87" s="46">
        <v>5</v>
      </c>
      <c r="R87" s="46">
        <v>5</v>
      </c>
      <c r="S87" s="46">
        <v>4</v>
      </c>
      <c r="T87" s="46">
        <v>5</v>
      </c>
      <c r="U87" s="46">
        <v>5</v>
      </c>
      <c r="V87" s="46">
        <v>5</v>
      </c>
      <c r="W87" s="46" t="s">
        <v>51</v>
      </c>
      <c r="X87" s="46" t="s">
        <v>337</v>
      </c>
      <c r="Y87" s="46">
        <v>6</v>
      </c>
      <c r="Z87" s="46">
        <v>6</v>
      </c>
      <c r="AA87" s="74">
        <f>AVERAGE(table[[#This Row],[1 Understanding and appreciating diversity]],table[[#This Row],[4 Communicating and advocacy for inclusion and countering discrimination]])</f>
        <v>6</v>
      </c>
      <c r="AB87" s="46">
        <v>5</v>
      </c>
      <c r="AC87" s="46">
        <v>6</v>
      </c>
      <c r="AD87" s="74">
        <f>AVERAGE(table[[#This Row],[3 Carrying out social actions]],table[[#This Row],[5 Feeling empowered and supported]],table[[#This Row],[7 Feeling motivated and inspired to do more in the future]])</f>
        <v>6.666666666666667</v>
      </c>
      <c r="AE87" s="46">
        <v>7</v>
      </c>
      <c r="AF87" s="46">
        <v>7</v>
      </c>
      <c r="AG87" s="46">
        <v>8</v>
      </c>
      <c r="AH87" s="74">
        <f>IFERROR(AVERAGE(table[[#This Row],[2 Learning new skills and tools I can use to promote inclusion or tackle discrimination]],table[[#This Row],[6 Participating actively in international events]]),"")</f>
        <v>6.5</v>
      </c>
      <c r="AI87" s="46" t="s">
        <v>633</v>
      </c>
      <c r="AJ87" s="52" t="s">
        <v>634</v>
      </c>
      <c r="AK87" s="46" t="s">
        <v>328</v>
      </c>
      <c r="AL87" s="46" t="s">
        <v>52</v>
      </c>
      <c r="AN87" s="46" t="s">
        <v>51</v>
      </c>
      <c r="AO87" s="46" t="s">
        <v>635</v>
      </c>
      <c r="AP87" s="46" t="s">
        <v>330</v>
      </c>
      <c r="AR87" s="53" t="s">
        <v>126</v>
      </c>
      <c r="AS87" s="53"/>
    </row>
    <row r="88" spans="1:45" ht="13.2" x14ac:dyDescent="0.25">
      <c r="A88" s="50">
        <v>43803.857452442127</v>
      </c>
      <c r="B88" s="51">
        <v>43567</v>
      </c>
      <c r="C88" s="46" t="s">
        <v>340</v>
      </c>
      <c r="D88" s="46" t="s">
        <v>4</v>
      </c>
      <c r="E88" s="46" t="s">
        <v>46</v>
      </c>
      <c r="F88" s="46" t="s">
        <v>552</v>
      </c>
      <c r="G88" s="46" t="s">
        <v>52</v>
      </c>
      <c r="H88" s="46" t="s">
        <v>52</v>
      </c>
      <c r="I88" s="46" t="s">
        <v>427</v>
      </c>
      <c r="J88" s="65">
        <v>8</v>
      </c>
      <c r="K88" s="65">
        <v>8</v>
      </c>
      <c r="L88" s="65">
        <v>6</v>
      </c>
      <c r="M88" s="65">
        <v>7</v>
      </c>
      <c r="N88" s="65">
        <f>IFERROR(AVERAGE(table[[#This Row],[International Study Visit in Portugal]:[International study visit in Germany]]),"")</f>
        <v>5.666666666666667</v>
      </c>
      <c r="O88" s="46">
        <v>5</v>
      </c>
      <c r="P88" s="46">
        <v>9</v>
      </c>
      <c r="Q88" s="46">
        <v>5</v>
      </c>
      <c r="R88" s="46">
        <v>5</v>
      </c>
      <c r="S88" s="46">
        <v>5</v>
      </c>
      <c r="T88" s="46">
        <v>5</v>
      </c>
      <c r="U88" s="46">
        <v>5</v>
      </c>
      <c r="V88" s="46">
        <v>10</v>
      </c>
      <c r="W88" s="46" t="s">
        <v>51</v>
      </c>
      <c r="X88" s="46" t="s">
        <v>325</v>
      </c>
      <c r="Y88" s="46">
        <v>8</v>
      </c>
      <c r="Z88" s="46">
        <v>7</v>
      </c>
      <c r="AA88" s="74">
        <f>AVERAGE(table[[#This Row],[1 Understanding and appreciating diversity]],table[[#This Row],[4 Communicating and advocacy for inclusion and countering discrimination]])</f>
        <v>8</v>
      </c>
      <c r="AB88" s="46">
        <v>8</v>
      </c>
      <c r="AC88" s="46">
        <v>8</v>
      </c>
      <c r="AD88" s="74">
        <f>AVERAGE(table[[#This Row],[3 Carrying out social actions]],table[[#This Row],[5 Feeling empowered and supported]],table[[#This Row],[7 Feeling motivated and inspired to do more in the future]])</f>
        <v>9</v>
      </c>
      <c r="AE88" s="46">
        <v>10</v>
      </c>
      <c r="AF88" s="46">
        <v>10</v>
      </c>
      <c r="AG88" s="46">
        <v>9</v>
      </c>
      <c r="AH88" s="74">
        <f>IFERROR(AVERAGE(table[[#This Row],[2 Learning new skills and tools I can use to promote inclusion or tackle discrimination]],table[[#This Row],[6 Participating actively in international events]]),"")</f>
        <v>8.5</v>
      </c>
      <c r="AI88" s="46" t="s">
        <v>636</v>
      </c>
      <c r="AJ88" s="52" t="s">
        <v>637</v>
      </c>
      <c r="AK88" s="46" t="s">
        <v>328</v>
      </c>
      <c r="AL88" s="46" t="s">
        <v>52</v>
      </c>
      <c r="AN88" s="46" t="s">
        <v>51</v>
      </c>
      <c r="AO88" s="46" t="s">
        <v>638</v>
      </c>
      <c r="AP88" s="46" t="s">
        <v>330</v>
      </c>
      <c r="AQ88" s="46" t="s">
        <v>639</v>
      </c>
      <c r="AR88" s="53" t="s">
        <v>345</v>
      </c>
      <c r="AS88" s="53" t="s">
        <v>640</v>
      </c>
    </row>
    <row r="89" spans="1:45" ht="13.2" x14ac:dyDescent="0.25">
      <c r="A89" s="50">
        <v>43804.114425590276</v>
      </c>
      <c r="B89" s="51">
        <v>43803</v>
      </c>
      <c r="C89" s="46" t="s">
        <v>641</v>
      </c>
      <c r="D89" s="46" t="s">
        <v>503</v>
      </c>
      <c r="E89" s="46" t="s">
        <v>45</v>
      </c>
      <c r="F89" s="46" t="s">
        <v>322</v>
      </c>
      <c r="G89" s="46" t="s">
        <v>51</v>
      </c>
      <c r="H89" s="46" t="s">
        <v>503</v>
      </c>
      <c r="I89" s="46" t="s">
        <v>389</v>
      </c>
      <c r="J89" s="65">
        <v>9</v>
      </c>
      <c r="K89" s="65">
        <v>9</v>
      </c>
      <c r="L89" s="65">
        <v>9</v>
      </c>
      <c r="M89" s="65">
        <v>8</v>
      </c>
      <c r="N89" s="65">
        <f>IFERROR(AVERAGE(table[[#This Row],[International Study Visit in Portugal]:[International study visit in Germany]]),"")</f>
        <v>7.5</v>
      </c>
      <c r="O89" s="46" t="s">
        <v>336</v>
      </c>
      <c r="P89" s="46" t="s">
        <v>336</v>
      </c>
      <c r="Q89" s="46" t="s">
        <v>336</v>
      </c>
      <c r="R89" s="46">
        <v>9</v>
      </c>
      <c r="S89" s="46" t="s">
        <v>336</v>
      </c>
      <c r="T89" s="46">
        <v>6</v>
      </c>
      <c r="U89" s="46">
        <v>4</v>
      </c>
      <c r="V89" s="46">
        <v>9</v>
      </c>
      <c r="W89" s="46" t="s">
        <v>51</v>
      </c>
      <c r="X89" s="46" t="s">
        <v>325</v>
      </c>
      <c r="Y89" s="46">
        <v>7</v>
      </c>
      <c r="Z89" s="46">
        <v>9</v>
      </c>
      <c r="AA89" s="74">
        <f>AVERAGE(table[[#This Row],[1 Understanding and appreciating diversity]],table[[#This Row],[4 Communicating and advocacy for inclusion and countering discrimination]])</f>
        <v>8</v>
      </c>
      <c r="AB89" s="46">
        <v>9</v>
      </c>
      <c r="AC89" s="46">
        <v>9</v>
      </c>
      <c r="AD89" s="74">
        <f>AVERAGE(table[[#This Row],[3 Carrying out social actions]],table[[#This Row],[5 Feeling empowered and supported]],table[[#This Row],[7 Feeling motivated and inspired to do more in the future]])</f>
        <v>8.6666666666666661</v>
      </c>
      <c r="AE89" s="46">
        <v>7</v>
      </c>
      <c r="AF89" s="46">
        <v>10</v>
      </c>
      <c r="AG89" s="46">
        <v>10</v>
      </c>
      <c r="AH89" s="74">
        <f>IFERROR(AVERAGE(table[[#This Row],[2 Learning new skills and tools I can use to promote inclusion or tackle discrimination]],table[[#This Row],[6 Participating actively in international events]]),"")</f>
        <v>9.5</v>
      </c>
      <c r="AI89" s="46" t="s">
        <v>642</v>
      </c>
      <c r="AJ89" s="52" t="s">
        <v>643</v>
      </c>
      <c r="AK89" s="46" t="s">
        <v>328</v>
      </c>
      <c r="AL89" s="46" t="s">
        <v>51</v>
      </c>
      <c r="AM89" s="46" t="s">
        <v>330</v>
      </c>
      <c r="AN89" s="46" t="s">
        <v>51</v>
      </c>
      <c r="AO89" s="46" t="s">
        <v>644</v>
      </c>
      <c r="AP89" s="46" t="s">
        <v>328</v>
      </c>
      <c r="AR89" s="53" t="s">
        <v>126</v>
      </c>
      <c r="AS89" s="53"/>
    </row>
    <row r="90" spans="1:45" ht="13.2" x14ac:dyDescent="0.25">
      <c r="A90" s="50">
        <v>43805.265651145834</v>
      </c>
      <c r="B90" s="51">
        <v>43804</v>
      </c>
      <c r="C90" s="46" t="s">
        <v>340</v>
      </c>
      <c r="D90" s="46" t="s">
        <v>4</v>
      </c>
      <c r="E90" s="46" t="s">
        <v>503</v>
      </c>
      <c r="F90" s="46" t="s">
        <v>552</v>
      </c>
      <c r="G90" s="46" t="s">
        <v>52</v>
      </c>
      <c r="H90" s="46" t="s">
        <v>52</v>
      </c>
      <c r="I90" s="46" t="s">
        <v>524</v>
      </c>
      <c r="J90" s="65" t="s">
        <v>336</v>
      </c>
      <c r="K90" s="65">
        <v>10</v>
      </c>
      <c r="L90" s="65">
        <v>10</v>
      </c>
      <c r="M90" s="65">
        <v>10</v>
      </c>
      <c r="N90" s="65">
        <f>IFERROR(AVERAGE(table[[#This Row],[International Study Visit in Portugal]:[International study visit in Germany]]),"")</f>
        <v>9</v>
      </c>
      <c r="O90" s="46" t="s">
        <v>336</v>
      </c>
      <c r="P90" s="46">
        <v>10</v>
      </c>
      <c r="Q90" s="46">
        <v>8</v>
      </c>
      <c r="R90" s="46" t="s">
        <v>336</v>
      </c>
      <c r="S90" s="46" t="s">
        <v>336</v>
      </c>
      <c r="T90" s="46" t="s">
        <v>336</v>
      </c>
      <c r="U90" s="46" t="s">
        <v>336</v>
      </c>
      <c r="V90" s="46" t="s">
        <v>336</v>
      </c>
      <c r="W90" s="46" t="s">
        <v>51</v>
      </c>
      <c r="X90" s="46" t="s">
        <v>325</v>
      </c>
      <c r="Y90" s="46">
        <v>10</v>
      </c>
      <c r="Z90" s="46">
        <v>10</v>
      </c>
      <c r="AA90" s="74">
        <f>AVERAGE(table[[#This Row],[1 Understanding and appreciating diversity]],table[[#This Row],[4 Communicating and advocacy for inclusion and countering discrimination]])</f>
        <v>10</v>
      </c>
      <c r="AB90" s="46">
        <v>9</v>
      </c>
      <c r="AC90" s="46">
        <v>10</v>
      </c>
      <c r="AD90" s="74">
        <f>AVERAGE(table[[#This Row],[3 Carrying out social actions]],table[[#This Row],[5 Feeling empowered and supported]],table[[#This Row],[7 Feeling motivated and inspired to do more in the future]])</f>
        <v>9.6666666666666661</v>
      </c>
      <c r="AE90" s="46">
        <v>10</v>
      </c>
      <c r="AF90" s="46">
        <v>10</v>
      </c>
      <c r="AG90" s="46">
        <v>10</v>
      </c>
      <c r="AH90" s="74">
        <f>IFERROR(AVERAGE(table[[#This Row],[2 Learning new skills and tools I can use to promote inclusion or tackle discrimination]],table[[#This Row],[6 Participating actively in international events]]),"")</f>
        <v>10</v>
      </c>
      <c r="AI90" s="46" t="s">
        <v>645</v>
      </c>
      <c r="AJ90" s="52" t="s">
        <v>126</v>
      </c>
      <c r="AK90" s="46" t="s">
        <v>327</v>
      </c>
      <c r="AL90" s="46" t="s">
        <v>51</v>
      </c>
      <c r="AM90" s="46" t="s">
        <v>327</v>
      </c>
      <c r="AN90" s="46" t="s">
        <v>51</v>
      </c>
      <c r="AO90" s="46" t="s">
        <v>646</v>
      </c>
      <c r="AP90" s="46" t="s">
        <v>327</v>
      </c>
      <c r="AQ90" s="46" t="s">
        <v>647</v>
      </c>
      <c r="AR90" s="53" t="s">
        <v>345</v>
      </c>
      <c r="AS90" s="53" t="s">
        <v>403</v>
      </c>
    </row>
    <row r="91" spans="1:45" ht="13.2" x14ac:dyDescent="0.25">
      <c r="A91" s="50">
        <v>43805.548767754633</v>
      </c>
      <c r="B91" s="51">
        <v>43805</v>
      </c>
      <c r="C91" s="46" t="s">
        <v>340</v>
      </c>
      <c r="D91" s="46" t="s">
        <v>4</v>
      </c>
      <c r="E91" s="46" t="s">
        <v>48</v>
      </c>
      <c r="F91" s="46" t="s">
        <v>426</v>
      </c>
      <c r="G91" s="46" t="s">
        <v>52</v>
      </c>
      <c r="H91" s="46" t="s">
        <v>52</v>
      </c>
      <c r="I91" s="46" t="s">
        <v>395</v>
      </c>
      <c r="J91" s="65" t="s">
        <v>336</v>
      </c>
      <c r="K91" s="65">
        <v>10</v>
      </c>
      <c r="L91" s="65">
        <v>10</v>
      </c>
      <c r="M91" s="65">
        <v>10</v>
      </c>
      <c r="N91" s="65">
        <f>IFERROR(AVERAGE(table[[#This Row],[International Study Visit in Portugal]:[International study visit in Germany]]),"")</f>
        <v>10</v>
      </c>
      <c r="O91" s="46" t="s">
        <v>336</v>
      </c>
      <c r="P91" s="46" t="s">
        <v>336</v>
      </c>
      <c r="Q91" s="46">
        <v>10</v>
      </c>
      <c r="R91" s="46" t="s">
        <v>336</v>
      </c>
      <c r="S91" s="46" t="s">
        <v>336</v>
      </c>
      <c r="T91" s="46" t="s">
        <v>336</v>
      </c>
      <c r="U91" s="46" t="s">
        <v>336</v>
      </c>
      <c r="V91" s="46">
        <v>10</v>
      </c>
      <c r="W91" s="46" t="s">
        <v>51</v>
      </c>
      <c r="X91" s="46" t="s">
        <v>337</v>
      </c>
      <c r="Y91" s="46">
        <v>10</v>
      </c>
      <c r="Z91" s="46">
        <v>10</v>
      </c>
      <c r="AA91" s="74">
        <f>AVERAGE(table[[#This Row],[1 Understanding and appreciating diversity]],table[[#This Row],[4 Communicating and advocacy for inclusion and countering discrimination]])</f>
        <v>10</v>
      </c>
      <c r="AB91" s="46">
        <v>10</v>
      </c>
      <c r="AC91" s="46">
        <v>10</v>
      </c>
      <c r="AD91" s="74">
        <f>AVERAGE(table[[#This Row],[3 Carrying out social actions]],table[[#This Row],[5 Feeling empowered and supported]],table[[#This Row],[7 Feeling motivated and inspired to do more in the future]])</f>
        <v>10</v>
      </c>
      <c r="AE91" s="46">
        <v>10</v>
      </c>
      <c r="AF91" s="46">
        <v>10</v>
      </c>
      <c r="AG91" s="46">
        <v>10</v>
      </c>
      <c r="AH91" s="74">
        <f>IFERROR(AVERAGE(table[[#This Row],[2 Learning new skills and tools I can use to promote inclusion or tackle discrimination]],table[[#This Row],[6 Participating actively in international events]]),"")</f>
        <v>10</v>
      </c>
      <c r="AJ91" s="46" t="s">
        <v>126</v>
      </c>
      <c r="AK91" s="46" t="s">
        <v>327</v>
      </c>
      <c r="AL91" s="46" t="s">
        <v>51</v>
      </c>
      <c r="AM91" s="46" t="s">
        <v>327</v>
      </c>
      <c r="AN91" s="46" t="s">
        <v>51</v>
      </c>
      <c r="AO91" s="46" t="s">
        <v>648</v>
      </c>
      <c r="AP91" s="46" t="s">
        <v>327</v>
      </c>
      <c r="AR91" s="53" t="s">
        <v>126</v>
      </c>
      <c r="AS91" s="53"/>
    </row>
    <row r="92" spans="1:45" ht="13.2" x14ac:dyDescent="0.25">
      <c r="A92" s="50">
        <v>43805.88120074074</v>
      </c>
      <c r="B92" s="51">
        <v>43805</v>
      </c>
      <c r="C92" s="46" t="s">
        <v>340</v>
      </c>
      <c r="D92" s="46" t="s">
        <v>3</v>
      </c>
      <c r="E92" s="46" t="s">
        <v>45</v>
      </c>
      <c r="F92" s="46" t="s">
        <v>322</v>
      </c>
      <c r="G92" s="46" t="s">
        <v>51</v>
      </c>
      <c r="H92" s="46" t="s">
        <v>52</v>
      </c>
      <c r="I92" s="46" t="s">
        <v>473</v>
      </c>
      <c r="J92" s="65">
        <v>8</v>
      </c>
      <c r="K92" s="65">
        <v>8</v>
      </c>
      <c r="L92" s="65">
        <v>8</v>
      </c>
      <c r="M92" s="65">
        <v>8</v>
      </c>
      <c r="N92" s="65">
        <f>IFERROR(AVERAGE(table[[#This Row],[International Study Visit in Portugal]:[International study visit in Germany]]),"")</f>
        <v>2</v>
      </c>
      <c r="O92" s="46">
        <v>1</v>
      </c>
      <c r="P92" s="46">
        <v>1</v>
      </c>
      <c r="Q92" s="46">
        <v>1</v>
      </c>
      <c r="R92" s="46">
        <v>7</v>
      </c>
      <c r="S92" s="46">
        <v>1</v>
      </c>
      <c r="T92" s="46">
        <v>1</v>
      </c>
      <c r="U92" s="46">
        <v>1</v>
      </c>
      <c r="V92" s="46">
        <v>8</v>
      </c>
      <c r="W92" s="46" t="s">
        <v>51</v>
      </c>
      <c r="X92" s="46" t="s">
        <v>337</v>
      </c>
      <c r="Y92" s="46">
        <v>8</v>
      </c>
      <c r="Z92" s="46">
        <v>9</v>
      </c>
      <c r="AA92" s="74">
        <f>AVERAGE(table[[#This Row],[1 Understanding and appreciating diversity]],table[[#This Row],[4 Communicating and advocacy for inclusion and countering discrimination]])</f>
        <v>8.5</v>
      </c>
      <c r="AB92" s="46">
        <v>9</v>
      </c>
      <c r="AC92" s="46">
        <v>9</v>
      </c>
      <c r="AD92" s="74">
        <f>AVERAGE(table[[#This Row],[3 Carrying out social actions]],table[[#This Row],[5 Feeling empowered and supported]],table[[#This Row],[7 Feeling motivated and inspired to do more in the future]])</f>
        <v>8.6666666666666661</v>
      </c>
      <c r="AE92" s="46">
        <v>9</v>
      </c>
      <c r="AF92" s="46">
        <v>8</v>
      </c>
      <c r="AG92" s="46">
        <v>8</v>
      </c>
      <c r="AH92" s="74">
        <f>IFERROR(AVERAGE(table[[#This Row],[2 Learning new skills and tools I can use to promote inclusion or tackle discrimination]],table[[#This Row],[6 Participating actively in international events]]),"")</f>
        <v>8.5</v>
      </c>
      <c r="AJ92" s="46" t="s">
        <v>649</v>
      </c>
      <c r="AK92" s="46" t="s">
        <v>328</v>
      </c>
      <c r="AL92" s="46" t="s">
        <v>51</v>
      </c>
      <c r="AM92" s="46" t="s">
        <v>327</v>
      </c>
      <c r="AN92" s="46" t="s">
        <v>51</v>
      </c>
      <c r="AO92" s="46" t="s">
        <v>650</v>
      </c>
      <c r="AP92" s="46" t="s">
        <v>328</v>
      </c>
      <c r="AR92" s="53" t="s">
        <v>126</v>
      </c>
      <c r="AS92" s="53"/>
    </row>
    <row r="93" spans="1:45" ht="13.2" x14ac:dyDescent="0.25">
      <c r="A93" s="50">
        <v>43808.93555086806</v>
      </c>
      <c r="B93" s="51">
        <v>43808</v>
      </c>
      <c r="C93" s="46" t="s">
        <v>651</v>
      </c>
      <c r="D93" s="46" t="s">
        <v>3</v>
      </c>
      <c r="E93" s="46" t="s">
        <v>46</v>
      </c>
      <c r="F93" s="46" t="s">
        <v>652</v>
      </c>
      <c r="G93" s="46" t="s">
        <v>503</v>
      </c>
      <c r="H93" s="46" t="s">
        <v>51</v>
      </c>
      <c r="I93" s="46" t="s">
        <v>473</v>
      </c>
      <c r="J93" s="65" t="s">
        <v>336</v>
      </c>
      <c r="K93" s="65">
        <v>9</v>
      </c>
      <c r="L93" s="65">
        <v>8</v>
      </c>
      <c r="M93" s="65">
        <v>9</v>
      </c>
      <c r="N93" s="65" t="str">
        <f>IFERROR(AVERAGE(table[[#This Row],[International Study Visit in Portugal]:[International study visit in Germany]]),"")</f>
        <v/>
      </c>
      <c r="O93" s="46" t="s">
        <v>336</v>
      </c>
      <c r="P93" s="46" t="s">
        <v>336</v>
      </c>
      <c r="Q93" s="46" t="s">
        <v>336</v>
      </c>
      <c r="R93" s="46" t="s">
        <v>336</v>
      </c>
      <c r="S93" s="46" t="s">
        <v>336</v>
      </c>
      <c r="T93" s="46" t="s">
        <v>336</v>
      </c>
      <c r="U93" s="46" t="s">
        <v>336</v>
      </c>
      <c r="V93" s="46" t="s">
        <v>336</v>
      </c>
      <c r="W93" s="46" t="s">
        <v>52</v>
      </c>
      <c r="Y93" s="46">
        <v>8</v>
      </c>
      <c r="Z93" s="46">
        <v>8</v>
      </c>
      <c r="AA93" s="74">
        <f>AVERAGE(table[[#This Row],[1 Understanding and appreciating diversity]],table[[#This Row],[4 Communicating and advocacy for inclusion and countering discrimination]])</f>
        <v>8.5</v>
      </c>
      <c r="AC93" s="46">
        <v>9</v>
      </c>
      <c r="AD93" s="74">
        <f>AVERAGE(table[[#This Row],[3 Carrying out social actions]],table[[#This Row],[5 Feeling empowered and supported]],table[[#This Row],[7 Feeling motivated and inspired to do more in the future]])</f>
        <v>8</v>
      </c>
      <c r="AE93" s="46">
        <v>8</v>
      </c>
      <c r="AG93" s="46">
        <v>8</v>
      </c>
      <c r="AH93" s="74">
        <f>IFERROR(AVERAGE(table[[#This Row],[2 Learning new skills and tools I can use to promote inclusion or tackle discrimination]],table[[#This Row],[6 Participating actively in international events]]),"")</f>
        <v>8</v>
      </c>
      <c r="AI93" s="46" t="s">
        <v>653</v>
      </c>
      <c r="AJ93" s="52" t="s">
        <v>654</v>
      </c>
      <c r="AK93" s="46" t="s">
        <v>328</v>
      </c>
      <c r="AL93" s="46" t="s">
        <v>52</v>
      </c>
      <c r="AN93" s="46" t="s">
        <v>51</v>
      </c>
      <c r="AO93" s="46" t="s">
        <v>655</v>
      </c>
      <c r="AP93" s="46" t="s">
        <v>328</v>
      </c>
      <c r="AQ93" s="46" t="s">
        <v>656</v>
      </c>
      <c r="AR93" s="53" t="s">
        <v>354</v>
      </c>
      <c r="AS93" s="53" t="s">
        <v>657</v>
      </c>
    </row>
    <row r="94" spans="1:45" ht="13.2" x14ac:dyDescent="0.25">
      <c r="A94" s="50">
        <v>43808.947493773143</v>
      </c>
      <c r="B94" s="51">
        <v>43808</v>
      </c>
      <c r="C94" s="46" t="s">
        <v>340</v>
      </c>
      <c r="D94" s="46" t="s">
        <v>4</v>
      </c>
      <c r="E94" s="46" t="s">
        <v>45</v>
      </c>
      <c r="F94" s="46" t="s">
        <v>652</v>
      </c>
      <c r="G94" s="46" t="s">
        <v>51</v>
      </c>
      <c r="H94" s="46" t="s">
        <v>52</v>
      </c>
      <c r="I94" s="46" t="s">
        <v>431</v>
      </c>
      <c r="J94" s="65" t="s">
        <v>336</v>
      </c>
      <c r="K94" s="65">
        <v>9</v>
      </c>
      <c r="L94" s="65">
        <v>9</v>
      </c>
      <c r="M94" s="65">
        <v>8</v>
      </c>
      <c r="N94" s="65">
        <f>IFERROR(AVERAGE(table[[#This Row],[International Study Visit in Portugal]:[International study visit in Germany]]),"")</f>
        <v>9.5</v>
      </c>
      <c r="O94" s="46" t="s">
        <v>336</v>
      </c>
      <c r="P94" s="46" t="s">
        <v>336</v>
      </c>
      <c r="Q94" s="46" t="s">
        <v>336</v>
      </c>
      <c r="R94" s="46">
        <v>9</v>
      </c>
      <c r="S94" s="46">
        <v>10</v>
      </c>
      <c r="T94" s="46" t="s">
        <v>336</v>
      </c>
      <c r="U94" s="46" t="s">
        <v>336</v>
      </c>
      <c r="V94" s="46" t="s">
        <v>336</v>
      </c>
      <c r="W94" s="46" t="s">
        <v>51</v>
      </c>
      <c r="X94" s="46" t="s">
        <v>337</v>
      </c>
      <c r="Y94" s="46">
        <v>9</v>
      </c>
      <c r="Z94" s="46">
        <v>10</v>
      </c>
      <c r="AA94" s="74">
        <f>AVERAGE(table[[#This Row],[1 Understanding and appreciating diversity]],table[[#This Row],[4 Communicating and advocacy for inclusion and countering discrimination]])</f>
        <v>9</v>
      </c>
      <c r="AB94" s="46">
        <v>8</v>
      </c>
      <c r="AC94" s="46">
        <v>9</v>
      </c>
      <c r="AD94" s="74">
        <f>AVERAGE(table[[#This Row],[3 Carrying out social actions]],table[[#This Row],[5 Feeling empowered and supported]],table[[#This Row],[7 Feeling motivated and inspired to do more in the future]])</f>
        <v>8.3333333333333339</v>
      </c>
      <c r="AE94" s="46">
        <v>8</v>
      </c>
      <c r="AF94" s="46">
        <v>10</v>
      </c>
      <c r="AG94" s="46">
        <v>9</v>
      </c>
      <c r="AH94" s="74">
        <f>IFERROR(AVERAGE(table[[#This Row],[2 Learning new skills and tools I can use to promote inclusion or tackle discrimination]],table[[#This Row],[6 Participating actively in international events]]),"")</f>
        <v>10</v>
      </c>
      <c r="AI94" s="46" t="s">
        <v>658</v>
      </c>
      <c r="AJ94" s="52" t="s">
        <v>659</v>
      </c>
      <c r="AK94" s="46" t="s">
        <v>328</v>
      </c>
      <c r="AL94" s="46" t="s">
        <v>51</v>
      </c>
      <c r="AM94" s="46" t="s">
        <v>328</v>
      </c>
      <c r="AN94" s="46" t="s">
        <v>51</v>
      </c>
      <c r="AO94" s="46" t="s">
        <v>660</v>
      </c>
      <c r="AP94" s="46" t="s">
        <v>328</v>
      </c>
      <c r="AQ94" s="46" t="s">
        <v>661</v>
      </c>
      <c r="AR94" s="53" t="s">
        <v>345</v>
      </c>
      <c r="AS94" s="53" t="s">
        <v>662</v>
      </c>
    </row>
    <row r="95" spans="1:45" ht="13.2" x14ac:dyDescent="0.25">
      <c r="A95" s="50">
        <v>43809.211898842594</v>
      </c>
      <c r="B95" s="51">
        <v>43808</v>
      </c>
      <c r="C95" s="46" t="s">
        <v>340</v>
      </c>
      <c r="D95" s="46" t="s">
        <v>4</v>
      </c>
      <c r="E95" s="46" t="s">
        <v>45</v>
      </c>
      <c r="F95" s="46" t="s">
        <v>652</v>
      </c>
      <c r="G95" s="46" t="s">
        <v>51</v>
      </c>
      <c r="H95" s="46" t="s">
        <v>51</v>
      </c>
      <c r="I95" s="46" t="s">
        <v>431</v>
      </c>
      <c r="J95" s="65" t="s">
        <v>336</v>
      </c>
      <c r="K95" s="65">
        <v>8</v>
      </c>
      <c r="L95" s="65">
        <v>9</v>
      </c>
      <c r="M95" s="65">
        <v>9</v>
      </c>
      <c r="N95" s="65">
        <f>IFERROR(AVERAGE(table[[#This Row],[International Study Visit in Portugal]:[International study visit in Germany]]),"")</f>
        <v>9</v>
      </c>
      <c r="O95" s="46" t="s">
        <v>336</v>
      </c>
      <c r="P95" s="46" t="s">
        <v>336</v>
      </c>
      <c r="Q95" s="46" t="s">
        <v>336</v>
      </c>
      <c r="R95" s="46" t="s">
        <v>336</v>
      </c>
      <c r="S95" s="46">
        <v>9</v>
      </c>
      <c r="T95" s="46" t="s">
        <v>336</v>
      </c>
      <c r="U95" s="46" t="s">
        <v>336</v>
      </c>
      <c r="V95" s="46" t="s">
        <v>336</v>
      </c>
      <c r="W95" s="46" t="s">
        <v>52</v>
      </c>
      <c r="Y95" s="46">
        <v>8</v>
      </c>
      <c r="Z95" s="46">
        <v>9</v>
      </c>
      <c r="AA95" s="74">
        <f>AVERAGE(table[[#This Row],[1 Understanding and appreciating diversity]],table[[#This Row],[4 Communicating and advocacy for inclusion and countering discrimination]])</f>
        <v>8</v>
      </c>
      <c r="AB95" s="46">
        <v>9</v>
      </c>
      <c r="AC95" s="46">
        <v>8</v>
      </c>
      <c r="AD95" s="74">
        <f>AVERAGE(table[[#This Row],[3 Carrying out social actions]],table[[#This Row],[5 Feeling empowered and supported]],table[[#This Row],[7 Feeling motivated and inspired to do more in the future]])</f>
        <v>8</v>
      </c>
      <c r="AE95" s="46">
        <v>8</v>
      </c>
      <c r="AF95" s="46">
        <v>7</v>
      </c>
      <c r="AG95" s="46">
        <v>7</v>
      </c>
      <c r="AH95" s="74">
        <f>IFERROR(AVERAGE(table[[#This Row],[2 Learning new skills and tools I can use to promote inclusion or tackle discrimination]],table[[#This Row],[6 Participating actively in international events]]),"")</f>
        <v>8</v>
      </c>
      <c r="AI95" s="46" t="s">
        <v>663</v>
      </c>
      <c r="AJ95" s="46"/>
      <c r="AK95" s="46" t="s">
        <v>328</v>
      </c>
      <c r="AL95" s="46" t="s">
        <v>52</v>
      </c>
      <c r="AN95" s="46" t="s">
        <v>664</v>
      </c>
      <c r="AO95" s="46" t="s">
        <v>665</v>
      </c>
      <c r="AP95" s="46" t="s">
        <v>328</v>
      </c>
      <c r="AQ95" s="46" t="s">
        <v>666</v>
      </c>
      <c r="AR95" s="53" t="s">
        <v>345</v>
      </c>
      <c r="AS95" s="53" t="s">
        <v>667</v>
      </c>
    </row>
    <row r="96" spans="1:45" ht="13.2" x14ac:dyDescent="0.25">
      <c r="A96" s="50">
        <v>43809.215407812502</v>
      </c>
      <c r="B96" s="51">
        <v>43808</v>
      </c>
      <c r="C96" s="46" t="s">
        <v>340</v>
      </c>
      <c r="D96" s="46" t="s">
        <v>3</v>
      </c>
      <c r="E96" s="46" t="s">
        <v>45</v>
      </c>
      <c r="F96" s="46" t="s">
        <v>652</v>
      </c>
      <c r="G96" s="46" t="s">
        <v>52</v>
      </c>
      <c r="H96" s="46" t="s">
        <v>52</v>
      </c>
      <c r="I96" s="46" t="s">
        <v>431</v>
      </c>
      <c r="J96" s="65" t="s">
        <v>336</v>
      </c>
      <c r="K96" s="65">
        <v>8</v>
      </c>
      <c r="L96" s="65">
        <v>9</v>
      </c>
      <c r="M96" s="65">
        <v>9</v>
      </c>
      <c r="N96" s="65">
        <f>IFERROR(AVERAGE(table[[#This Row],[International Study Visit in Portugal]:[International study visit in Germany]]),"")</f>
        <v>8.6666666666666661</v>
      </c>
      <c r="O96" s="46" t="s">
        <v>336</v>
      </c>
      <c r="P96" s="46">
        <v>8</v>
      </c>
      <c r="Q96" s="46" t="s">
        <v>336</v>
      </c>
      <c r="R96" s="46" t="s">
        <v>336</v>
      </c>
      <c r="S96" s="46">
        <v>8</v>
      </c>
      <c r="T96" s="46">
        <v>10</v>
      </c>
      <c r="U96" s="46" t="s">
        <v>336</v>
      </c>
      <c r="V96" s="46" t="s">
        <v>336</v>
      </c>
      <c r="W96" s="46" t="s">
        <v>51</v>
      </c>
      <c r="X96" s="46" t="s">
        <v>330</v>
      </c>
      <c r="Y96" s="46">
        <v>8</v>
      </c>
      <c r="Z96" s="46">
        <v>9</v>
      </c>
      <c r="AA96" s="74">
        <f>AVERAGE(table[[#This Row],[1 Understanding and appreciating diversity]],table[[#This Row],[4 Communicating and advocacy for inclusion and countering discrimination]])</f>
        <v>8</v>
      </c>
      <c r="AB96" s="46">
        <v>8</v>
      </c>
      <c r="AC96" s="46">
        <v>8</v>
      </c>
      <c r="AD96" s="74">
        <f>AVERAGE(table[[#This Row],[3 Carrying out social actions]],table[[#This Row],[5 Feeling empowered and supported]],table[[#This Row],[7 Feeling motivated and inspired to do more in the future]])</f>
        <v>8.3333333333333339</v>
      </c>
      <c r="AE96" s="46">
        <v>8</v>
      </c>
      <c r="AF96" s="46">
        <v>10</v>
      </c>
      <c r="AG96" s="46">
        <v>9</v>
      </c>
      <c r="AH96" s="74">
        <f>IFERROR(AVERAGE(table[[#This Row],[2 Learning new skills and tools I can use to promote inclusion or tackle discrimination]],table[[#This Row],[6 Participating actively in international events]]),"")</f>
        <v>9.5</v>
      </c>
      <c r="AI96" s="46" t="s">
        <v>668</v>
      </c>
      <c r="AJ96" s="52" t="s">
        <v>669</v>
      </c>
      <c r="AK96" s="46" t="s">
        <v>328</v>
      </c>
      <c r="AL96" s="46" t="s">
        <v>51</v>
      </c>
      <c r="AM96" s="46" t="s">
        <v>328</v>
      </c>
      <c r="AN96" s="46" t="s">
        <v>51</v>
      </c>
      <c r="AO96" s="46" t="s">
        <v>670</v>
      </c>
      <c r="AP96" s="46" t="s">
        <v>328</v>
      </c>
      <c r="AQ96" s="46" t="s">
        <v>671</v>
      </c>
      <c r="AR96" s="53" t="s">
        <v>345</v>
      </c>
      <c r="AS96" s="53" t="s">
        <v>672</v>
      </c>
    </row>
    <row r="97" spans="1:45" ht="13.2" x14ac:dyDescent="0.25">
      <c r="A97" s="50">
        <v>43810.094697986111</v>
      </c>
      <c r="B97" s="51">
        <v>43808</v>
      </c>
      <c r="C97" s="46" t="s">
        <v>340</v>
      </c>
      <c r="D97" s="46" t="s">
        <v>4</v>
      </c>
      <c r="E97" s="46" t="s">
        <v>45</v>
      </c>
      <c r="F97" s="46" t="s">
        <v>652</v>
      </c>
      <c r="G97" s="46" t="s">
        <v>51</v>
      </c>
      <c r="H97" s="46" t="s">
        <v>51</v>
      </c>
      <c r="I97" s="46" t="s">
        <v>431</v>
      </c>
      <c r="J97" s="65" t="s">
        <v>336</v>
      </c>
      <c r="K97" s="65">
        <v>8</v>
      </c>
      <c r="L97" s="65">
        <v>9</v>
      </c>
      <c r="M97" s="65">
        <v>9</v>
      </c>
      <c r="N97" s="65">
        <f>IFERROR(AVERAGE(table[[#This Row],[International Study Visit in Portugal]:[International study visit in Germany]]),"")</f>
        <v>9</v>
      </c>
      <c r="O97" s="46" t="s">
        <v>336</v>
      </c>
      <c r="P97" s="46" t="s">
        <v>336</v>
      </c>
      <c r="Q97" s="46" t="s">
        <v>336</v>
      </c>
      <c r="R97" s="46" t="s">
        <v>336</v>
      </c>
      <c r="S97" s="46">
        <v>9</v>
      </c>
      <c r="T97" s="46" t="s">
        <v>336</v>
      </c>
      <c r="U97" s="46" t="s">
        <v>336</v>
      </c>
      <c r="V97" s="46" t="s">
        <v>336</v>
      </c>
      <c r="W97" s="46" t="s">
        <v>52</v>
      </c>
      <c r="Y97" s="46">
        <v>8</v>
      </c>
      <c r="Z97" s="46">
        <v>9</v>
      </c>
      <c r="AA97" s="74">
        <f>AVERAGE(table[[#This Row],[1 Understanding and appreciating diversity]],table[[#This Row],[4 Communicating and advocacy for inclusion and countering discrimination]])</f>
        <v>8</v>
      </c>
      <c r="AB97" s="46">
        <v>9</v>
      </c>
      <c r="AC97" s="46">
        <v>8</v>
      </c>
      <c r="AD97" s="74">
        <f>AVERAGE(table[[#This Row],[3 Carrying out social actions]],table[[#This Row],[5 Feeling empowered and supported]],table[[#This Row],[7 Feeling motivated and inspired to do more in the future]])</f>
        <v>8</v>
      </c>
      <c r="AE97" s="46">
        <v>8</v>
      </c>
      <c r="AF97" s="46">
        <v>7</v>
      </c>
      <c r="AG97" s="46">
        <v>7</v>
      </c>
      <c r="AH97" s="74">
        <f>IFERROR(AVERAGE(table[[#This Row],[2 Learning new skills and tools I can use to promote inclusion or tackle discrimination]],table[[#This Row],[6 Participating actively in international events]]),"")</f>
        <v>8</v>
      </c>
      <c r="AI97" s="46" t="s">
        <v>663</v>
      </c>
      <c r="AJ97" s="46"/>
      <c r="AK97" s="46" t="s">
        <v>328</v>
      </c>
      <c r="AL97" s="46" t="s">
        <v>52</v>
      </c>
      <c r="AN97" s="46" t="s">
        <v>664</v>
      </c>
      <c r="AO97" s="46" t="s">
        <v>665</v>
      </c>
      <c r="AP97" s="46" t="s">
        <v>328</v>
      </c>
      <c r="AQ97" s="46" t="s">
        <v>666</v>
      </c>
      <c r="AR97" s="53" t="s">
        <v>345</v>
      </c>
      <c r="AS97" s="53" t="s">
        <v>667</v>
      </c>
    </row>
    <row r="98" spans="1:45" ht="13.2" x14ac:dyDescent="0.25">
      <c r="A98" s="50">
        <v>43810.096562199076</v>
      </c>
      <c r="B98" s="51">
        <v>43808</v>
      </c>
      <c r="C98" s="46" t="s">
        <v>340</v>
      </c>
      <c r="D98" s="46" t="s">
        <v>3</v>
      </c>
      <c r="E98" s="46" t="s">
        <v>45</v>
      </c>
      <c r="F98" s="46" t="s">
        <v>652</v>
      </c>
      <c r="G98" s="46" t="s">
        <v>51</v>
      </c>
      <c r="H98" s="46" t="s">
        <v>52</v>
      </c>
      <c r="I98" s="46" t="s">
        <v>431</v>
      </c>
      <c r="J98" s="65" t="s">
        <v>336</v>
      </c>
      <c r="K98" s="65">
        <v>9</v>
      </c>
      <c r="L98" s="65">
        <v>8</v>
      </c>
      <c r="M98" s="65">
        <v>9</v>
      </c>
      <c r="N98" s="65">
        <f>IFERROR(AVERAGE(table[[#This Row],[International Study Visit in Portugal]:[International study visit in Germany]]),"")</f>
        <v>9</v>
      </c>
      <c r="O98" s="46" t="s">
        <v>336</v>
      </c>
      <c r="P98" s="46" t="s">
        <v>336</v>
      </c>
      <c r="Q98" s="46" t="s">
        <v>336</v>
      </c>
      <c r="R98" s="46" t="s">
        <v>336</v>
      </c>
      <c r="S98" s="46">
        <v>9</v>
      </c>
      <c r="T98" s="46" t="s">
        <v>336</v>
      </c>
      <c r="U98" s="46" t="s">
        <v>336</v>
      </c>
      <c r="V98" s="46" t="s">
        <v>336</v>
      </c>
      <c r="W98" s="46" t="s">
        <v>52</v>
      </c>
      <c r="Y98" s="46">
        <v>9</v>
      </c>
      <c r="Z98" s="46">
        <v>8</v>
      </c>
      <c r="AA98" s="74">
        <f>AVERAGE(table[[#This Row],[1 Understanding and appreciating diversity]],table[[#This Row],[4 Communicating and advocacy for inclusion and countering discrimination]])</f>
        <v>9</v>
      </c>
      <c r="AB98" s="46">
        <v>9</v>
      </c>
      <c r="AC98" s="46">
        <v>9</v>
      </c>
      <c r="AD98" s="74">
        <f>AVERAGE(table[[#This Row],[3 Carrying out social actions]],table[[#This Row],[5 Feeling empowered and supported]],table[[#This Row],[7 Feeling motivated and inspired to do more in the future]])</f>
        <v>8.6666666666666661</v>
      </c>
      <c r="AE98" s="46">
        <v>8</v>
      </c>
      <c r="AF98" s="46">
        <v>8</v>
      </c>
      <c r="AG98" s="46">
        <v>9</v>
      </c>
      <c r="AH98" s="74">
        <f>IFERROR(AVERAGE(table[[#This Row],[2 Learning new skills and tools I can use to promote inclusion or tackle discrimination]],table[[#This Row],[6 Participating actively in international events]]),"")</f>
        <v>8</v>
      </c>
      <c r="AI98" s="46" t="s">
        <v>673</v>
      </c>
      <c r="AJ98" s="52" t="s">
        <v>674</v>
      </c>
      <c r="AK98" s="46" t="s">
        <v>328</v>
      </c>
      <c r="AL98" s="46" t="s">
        <v>51</v>
      </c>
      <c r="AM98" s="46" t="s">
        <v>328</v>
      </c>
      <c r="AN98" s="46" t="s">
        <v>51</v>
      </c>
      <c r="AO98" s="46" t="s">
        <v>675</v>
      </c>
      <c r="AP98" s="46" t="s">
        <v>328</v>
      </c>
      <c r="AR98" s="49"/>
      <c r="AS98" s="49"/>
    </row>
    <row r="99" spans="1:45" ht="13.2" x14ac:dyDescent="0.25">
      <c r="A99" s="50">
        <v>43815.317192685186</v>
      </c>
      <c r="B99" s="51">
        <v>43814</v>
      </c>
      <c r="C99" s="46" t="s">
        <v>340</v>
      </c>
      <c r="D99" s="46" t="s">
        <v>4</v>
      </c>
      <c r="E99" s="46" t="s">
        <v>49</v>
      </c>
      <c r="F99" s="46" t="s">
        <v>552</v>
      </c>
      <c r="G99" s="46" t="s">
        <v>51</v>
      </c>
      <c r="H99" s="46" t="s">
        <v>52</v>
      </c>
      <c r="I99" s="46" t="s">
        <v>473</v>
      </c>
      <c r="J99" s="65" t="s">
        <v>336</v>
      </c>
      <c r="K99" s="65">
        <v>8</v>
      </c>
      <c r="L99" s="65">
        <v>8</v>
      </c>
      <c r="M99" s="65" t="s">
        <v>336</v>
      </c>
      <c r="N99" s="65" t="str">
        <f>IFERROR(AVERAGE(table[[#This Row],[International Study Visit in Portugal]:[International study visit in Germany]]),"")</f>
        <v/>
      </c>
      <c r="O99" s="46" t="s">
        <v>336</v>
      </c>
      <c r="P99" s="46" t="s">
        <v>336</v>
      </c>
      <c r="Q99" s="46" t="s">
        <v>336</v>
      </c>
      <c r="R99" s="46" t="s">
        <v>336</v>
      </c>
      <c r="S99" s="46" t="s">
        <v>336</v>
      </c>
      <c r="T99" s="46" t="s">
        <v>336</v>
      </c>
      <c r="U99" s="46" t="s">
        <v>336</v>
      </c>
      <c r="V99" s="46" t="s">
        <v>336</v>
      </c>
      <c r="W99" s="46" t="s">
        <v>52</v>
      </c>
      <c r="Y99" s="46">
        <v>6</v>
      </c>
      <c r="Z99" s="46">
        <v>6</v>
      </c>
      <c r="AA99" s="74">
        <f>AVERAGE(table[[#This Row],[1 Understanding and appreciating diversity]],table[[#This Row],[4 Communicating and advocacy for inclusion and countering discrimination]])</f>
        <v>5.5</v>
      </c>
      <c r="AB99" s="46">
        <v>7</v>
      </c>
      <c r="AC99" s="46">
        <v>5</v>
      </c>
      <c r="AD99" s="74">
        <f>AVERAGE(table[[#This Row],[3 Carrying out social actions]],table[[#This Row],[5 Feeling empowered and supported]],table[[#This Row],[7 Feeling motivated and inspired to do more in the future]])</f>
        <v>7.333333333333333</v>
      </c>
      <c r="AE99" s="46">
        <v>8</v>
      </c>
      <c r="AF99" s="46">
        <v>8</v>
      </c>
      <c r="AG99" s="46">
        <v>7</v>
      </c>
      <c r="AH99" s="74">
        <f>IFERROR(AVERAGE(table[[#This Row],[2 Learning new skills and tools I can use to promote inclusion or tackle discrimination]],table[[#This Row],[6 Participating actively in international events]]),"")</f>
        <v>7</v>
      </c>
      <c r="AI99" s="46" t="s">
        <v>676</v>
      </c>
      <c r="AK99" s="46" t="s">
        <v>328</v>
      </c>
      <c r="AL99" s="46" t="s">
        <v>51</v>
      </c>
      <c r="AM99" s="46" t="s">
        <v>328</v>
      </c>
      <c r="AN99" s="46" t="s">
        <v>51</v>
      </c>
      <c r="AO99" s="46" t="s">
        <v>677</v>
      </c>
      <c r="AP99" s="46" t="s">
        <v>328</v>
      </c>
      <c r="AQ99" s="46" t="s">
        <v>678</v>
      </c>
    </row>
    <row r="100" spans="1:45" ht="14.4" x14ac:dyDescent="0.3">
      <c r="I100" s="60" t="s">
        <v>689</v>
      </c>
      <c r="J100" t="s">
        <v>340</v>
      </c>
      <c r="Y100"/>
      <c r="Z100"/>
      <c r="AA100"/>
    </row>
    <row r="101" spans="1:45" ht="14.4" x14ac:dyDescent="0.3">
      <c r="Y101"/>
      <c r="Z101"/>
      <c r="AA101"/>
    </row>
    <row r="102" spans="1:45" ht="14.4" x14ac:dyDescent="0.3">
      <c r="I102" t="s">
        <v>724</v>
      </c>
      <c r="J102" t="s">
        <v>725</v>
      </c>
      <c r="K102" t="s">
        <v>726</v>
      </c>
      <c r="L102" t="s">
        <v>727</v>
      </c>
      <c r="M102" t="s">
        <v>728</v>
      </c>
      <c r="N102"/>
      <c r="Y102"/>
      <c r="Z102"/>
      <c r="AA102"/>
    </row>
    <row r="103" spans="1:45" ht="14.4" x14ac:dyDescent="0.3">
      <c r="I103" s="61">
        <v>6.7435897435897436</v>
      </c>
      <c r="J103" s="61">
        <v>7.4903381642512068</v>
      </c>
      <c r="K103" s="61">
        <v>8</v>
      </c>
      <c r="L103" s="61">
        <v>8.0126582278481013</v>
      </c>
      <c r="M103" s="61">
        <v>8.4578313253012052</v>
      </c>
      <c r="N103"/>
    </row>
    <row r="104" spans="1:45" ht="14.4" x14ac:dyDescent="0.3">
      <c r="I104"/>
      <c r="J104"/>
      <c r="K104"/>
      <c r="Y104"/>
      <c r="Z104"/>
      <c r="AA104"/>
      <c r="AB104"/>
    </row>
    <row r="105" spans="1:45" ht="14.4" x14ac:dyDescent="0.3">
      <c r="I105"/>
      <c r="J105"/>
      <c r="K105"/>
      <c r="Y105"/>
      <c r="Z105"/>
      <c r="AA105"/>
      <c r="AB105"/>
    </row>
    <row r="106" spans="1:45" ht="14.4" x14ac:dyDescent="0.3">
      <c r="I106"/>
      <c r="J106"/>
      <c r="K106"/>
      <c r="Y106"/>
      <c r="Z106"/>
      <c r="AA106"/>
      <c r="AB106"/>
    </row>
    <row r="107" spans="1:45" ht="14.4" x14ac:dyDescent="0.3">
      <c r="I107"/>
      <c r="J107"/>
      <c r="K107"/>
      <c r="Y107"/>
      <c r="Z107"/>
      <c r="AA107"/>
      <c r="AB107"/>
    </row>
    <row r="108" spans="1:45" ht="14.4" x14ac:dyDescent="0.3">
      <c r="I108"/>
      <c r="J108"/>
      <c r="K108"/>
      <c r="Y108"/>
      <c r="Z108"/>
      <c r="AA108"/>
      <c r="AB108"/>
    </row>
    <row r="109" spans="1:45" ht="14.4" x14ac:dyDescent="0.3">
      <c r="I109"/>
      <c r="J109"/>
      <c r="K109"/>
      <c r="Y109"/>
      <c r="Z109"/>
      <c r="AA109"/>
      <c r="AB109"/>
      <c r="AF109"/>
      <c r="AG109"/>
    </row>
    <row r="110" spans="1:45" ht="14.4" x14ac:dyDescent="0.3">
      <c r="I110"/>
      <c r="J110"/>
      <c r="K110"/>
      <c r="Y110"/>
      <c r="Z110"/>
      <c r="AA110"/>
      <c r="AB110"/>
      <c r="AC110"/>
      <c r="AE110"/>
      <c r="AF110"/>
      <c r="AG110"/>
      <c r="AH110"/>
      <c r="AI110"/>
    </row>
    <row r="111" spans="1:45" ht="14.4" x14ac:dyDescent="0.3">
      <c r="I111"/>
      <c r="J111"/>
      <c r="K111"/>
      <c r="Y111"/>
      <c r="Z111"/>
      <c r="AA111"/>
      <c r="AB111"/>
      <c r="AC111"/>
      <c r="AE111"/>
      <c r="AF111"/>
      <c r="AG111"/>
      <c r="AH111"/>
      <c r="AI111"/>
    </row>
    <row r="112" spans="1:45" ht="14.4" x14ac:dyDescent="0.3">
      <c r="I112"/>
      <c r="J112"/>
      <c r="K112"/>
      <c r="W112"/>
      <c r="X112"/>
      <c r="Y112"/>
      <c r="Z112"/>
      <c r="AA112"/>
      <c r="AB112"/>
      <c r="AC112"/>
      <c r="AE112"/>
      <c r="AF112"/>
      <c r="AG112"/>
      <c r="AH112"/>
      <c r="AI112"/>
    </row>
    <row r="113" spans="9:44" ht="14.4" x14ac:dyDescent="0.3">
      <c r="I113"/>
      <c r="J113"/>
      <c r="K113"/>
      <c r="W113"/>
      <c r="X113"/>
      <c r="Y113"/>
      <c r="Z113"/>
      <c r="AA113"/>
      <c r="AB113"/>
      <c r="AF113"/>
      <c r="AG113"/>
      <c r="AH113"/>
    </row>
    <row r="114" spans="9:44" ht="14.4" x14ac:dyDescent="0.3">
      <c r="I114"/>
      <c r="J114"/>
      <c r="K114"/>
      <c r="W114"/>
      <c r="X114"/>
      <c r="Y114"/>
      <c r="Z114"/>
      <c r="AA114"/>
      <c r="AB114"/>
      <c r="AF114"/>
      <c r="AG114"/>
      <c r="AH114"/>
    </row>
    <row r="115" spans="9:44" ht="14.4" x14ac:dyDescent="0.3">
      <c r="I115"/>
      <c r="J115"/>
      <c r="K115"/>
      <c r="W115"/>
      <c r="X115"/>
      <c r="AB115"/>
      <c r="AF115"/>
      <c r="AG115"/>
      <c r="AH115"/>
    </row>
    <row r="116" spans="9:44" ht="14.4" x14ac:dyDescent="0.3">
      <c r="I116"/>
      <c r="J116"/>
      <c r="K116"/>
      <c r="V116" s="60" t="s">
        <v>689</v>
      </c>
      <c r="W116" t="s">
        <v>705</v>
      </c>
      <c r="X116"/>
      <c r="AB116"/>
      <c r="AF116"/>
      <c r="AG116"/>
      <c r="AH116"/>
      <c r="AK116" s="60" t="s">
        <v>689</v>
      </c>
      <c r="AL116" t="s">
        <v>340</v>
      </c>
    </row>
    <row r="117" spans="9:44" ht="14.4" x14ac:dyDescent="0.3">
      <c r="I117"/>
      <c r="J117"/>
      <c r="K117"/>
      <c r="X117"/>
      <c r="Y117" s="60" t="s">
        <v>689</v>
      </c>
      <c r="Z117" t="s">
        <v>705</v>
      </c>
      <c r="AA117"/>
      <c r="AB117"/>
      <c r="AF117"/>
      <c r="AG117"/>
      <c r="AH117"/>
      <c r="AQ117"/>
    </row>
    <row r="118" spans="9:44" ht="14.4" x14ac:dyDescent="0.3">
      <c r="I118"/>
      <c r="J118"/>
      <c r="K118"/>
      <c r="V118" s="60" t="s">
        <v>706</v>
      </c>
      <c r="W118" t="s">
        <v>731</v>
      </c>
      <c r="X118"/>
      <c r="AB118"/>
      <c r="AF118"/>
      <c r="AG118"/>
      <c r="AH118"/>
      <c r="AK118" s="60" t="s">
        <v>706</v>
      </c>
      <c r="AL118" t="s">
        <v>736</v>
      </c>
    </row>
    <row r="119" spans="9:44" ht="14.4" x14ac:dyDescent="0.3">
      <c r="I119"/>
      <c r="J119"/>
      <c r="K119"/>
      <c r="V119" s="62" t="s">
        <v>375</v>
      </c>
      <c r="W119" s="61">
        <v>2</v>
      </c>
      <c r="X119"/>
      <c r="Y119" s="60" t="s">
        <v>706</v>
      </c>
      <c r="Z119" t="s">
        <v>732</v>
      </c>
      <c r="AA119"/>
      <c r="AB119"/>
      <c r="AF119"/>
      <c r="AG119"/>
      <c r="AH119"/>
      <c r="AK119" s="62" t="s">
        <v>52</v>
      </c>
      <c r="AL119" s="61">
        <v>12</v>
      </c>
    </row>
    <row r="120" spans="9:44" ht="14.4" x14ac:dyDescent="0.3">
      <c r="V120" s="62" t="s">
        <v>330</v>
      </c>
      <c r="W120" s="61">
        <v>17</v>
      </c>
      <c r="X120"/>
      <c r="Y120" s="62" t="s">
        <v>52</v>
      </c>
      <c r="Z120" s="61">
        <v>25</v>
      </c>
      <c r="AA120" s="61"/>
      <c r="AB120"/>
      <c r="AF120"/>
      <c r="AG120"/>
      <c r="AH120"/>
      <c r="AK120" s="62" t="s">
        <v>51</v>
      </c>
      <c r="AL120" s="61">
        <v>75</v>
      </c>
      <c r="AO120" s="60" t="s">
        <v>706</v>
      </c>
      <c r="AP120" t="s">
        <v>739</v>
      </c>
      <c r="AQ120" s="60" t="s">
        <v>706</v>
      </c>
      <c r="AR120" t="s">
        <v>740</v>
      </c>
    </row>
    <row r="121" spans="9:44" ht="14.4" x14ac:dyDescent="0.3">
      <c r="V121" s="62" t="s">
        <v>469</v>
      </c>
      <c r="W121" s="61">
        <v>5</v>
      </c>
      <c r="X121"/>
      <c r="Y121" s="62" t="s">
        <v>51</v>
      </c>
      <c r="Z121" s="61">
        <v>72</v>
      </c>
      <c r="AA121" s="61"/>
      <c r="AB121" s="76" t="s">
        <v>689</v>
      </c>
      <c r="AC121" s="64" t="s">
        <v>340</v>
      </c>
      <c r="AF121"/>
      <c r="AG121"/>
      <c r="AH121"/>
      <c r="AK121" s="62" t="s">
        <v>707</v>
      </c>
      <c r="AL121" s="61">
        <v>87</v>
      </c>
      <c r="AO121" s="62" t="s">
        <v>388</v>
      </c>
      <c r="AP121" s="61">
        <v>5</v>
      </c>
      <c r="AQ121" s="62" t="s">
        <v>52</v>
      </c>
      <c r="AR121" s="61">
        <v>17</v>
      </c>
    </row>
    <row r="122" spans="9:44" ht="14.4" x14ac:dyDescent="0.3">
      <c r="V122" s="62" t="s">
        <v>337</v>
      </c>
      <c r="W122" s="61">
        <v>36</v>
      </c>
      <c r="X122"/>
      <c r="Y122" s="62" t="s">
        <v>707</v>
      </c>
      <c r="Z122" s="61">
        <v>97</v>
      </c>
      <c r="AA122" s="61"/>
      <c r="AB122"/>
      <c r="AF122"/>
      <c r="AG122"/>
      <c r="AH122"/>
      <c r="AK122"/>
      <c r="AL122"/>
      <c r="AO122" s="62" t="s">
        <v>330</v>
      </c>
      <c r="AP122" s="61">
        <v>22</v>
      </c>
      <c r="AQ122" s="62" t="s">
        <v>51</v>
      </c>
      <c r="AR122" s="61">
        <v>78</v>
      </c>
    </row>
    <row r="123" spans="9:44" ht="14.4" x14ac:dyDescent="0.3">
      <c r="V123" s="62" t="s">
        <v>325</v>
      </c>
      <c r="W123" s="61">
        <v>29</v>
      </c>
      <c r="Y123"/>
      <c r="Z123"/>
      <c r="AA123"/>
      <c r="AB123" s="64" t="s">
        <v>803</v>
      </c>
      <c r="AC123" s="64" t="s">
        <v>811</v>
      </c>
      <c r="AD123" s="64" t="s">
        <v>812</v>
      </c>
      <c r="AF123"/>
      <c r="AG123"/>
      <c r="AH123"/>
      <c r="AK123"/>
      <c r="AL123"/>
      <c r="AO123" s="62" t="s">
        <v>327</v>
      </c>
      <c r="AP123" s="61">
        <v>28</v>
      </c>
      <c r="AQ123" s="62" t="s">
        <v>707</v>
      </c>
      <c r="AR123" s="61">
        <v>95</v>
      </c>
    </row>
    <row r="124" spans="9:44" ht="14.4" x14ac:dyDescent="0.3">
      <c r="I124" s="60" t="s">
        <v>689</v>
      </c>
      <c r="J124" t="s">
        <v>340</v>
      </c>
      <c r="V124" s="62" t="s">
        <v>707</v>
      </c>
      <c r="W124" s="61">
        <v>89</v>
      </c>
      <c r="Y124"/>
      <c r="Z124"/>
      <c r="AA124"/>
      <c r="AB124" s="64">
        <v>8.1839080459770113</v>
      </c>
      <c r="AC124" s="64">
        <v>8.2490421455938705</v>
      </c>
      <c r="AD124" s="64">
        <v>7.8793103448275863</v>
      </c>
      <c r="AF124"/>
      <c r="AG124"/>
      <c r="AH124"/>
      <c r="AK124"/>
      <c r="AL124"/>
      <c r="AO124" s="62" t="s">
        <v>328</v>
      </c>
      <c r="AP124" s="61">
        <v>42</v>
      </c>
    </row>
    <row r="125" spans="9:44" ht="14.4" x14ac:dyDescent="0.3">
      <c r="Y125"/>
      <c r="Z125"/>
      <c r="AA125"/>
      <c r="AB125"/>
      <c r="AC125"/>
      <c r="AD125"/>
      <c r="AF125"/>
      <c r="AG125"/>
      <c r="AH125"/>
      <c r="AO125" s="62" t="s">
        <v>707</v>
      </c>
      <c r="AP125" s="61">
        <v>97</v>
      </c>
    </row>
    <row r="126" spans="9:44" ht="14.4" x14ac:dyDescent="0.3">
      <c r="I126" t="s">
        <v>426</v>
      </c>
      <c r="J126" t="s">
        <v>729</v>
      </c>
      <c r="K126" t="s">
        <v>367</v>
      </c>
      <c r="L126" t="s">
        <v>730</v>
      </c>
      <c r="M126" t="s">
        <v>552</v>
      </c>
      <c r="N126" t="s">
        <v>652</v>
      </c>
      <c r="Y126"/>
      <c r="Z126"/>
      <c r="AA126"/>
      <c r="AB126"/>
      <c r="AC126"/>
      <c r="AD126"/>
      <c r="AF126"/>
      <c r="AG126"/>
      <c r="AH126"/>
      <c r="AO126"/>
      <c r="AP126"/>
    </row>
    <row r="127" spans="9:44" ht="14.4" x14ac:dyDescent="0.3">
      <c r="I127" s="61">
        <v>6.4878048780487809</v>
      </c>
      <c r="J127" s="61">
        <v>6.4285714285714288</v>
      </c>
      <c r="K127" s="64">
        <v>6.1621621621621623</v>
      </c>
      <c r="L127" s="61">
        <v>6.15</v>
      </c>
      <c r="M127" s="63">
        <v>5.8888888888888893</v>
      </c>
      <c r="N127" s="61">
        <v>5.6</v>
      </c>
      <c r="Y127"/>
      <c r="Z127"/>
      <c r="AA127"/>
      <c r="AB127"/>
      <c r="AC127"/>
      <c r="AD127"/>
      <c r="AF127"/>
      <c r="AG127"/>
      <c r="AH127"/>
    </row>
    <row r="128" spans="9:44" ht="14.4" x14ac:dyDescent="0.3">
      <c r="I128"/>
      <c r="J128"/>
      <c r="K128"/>
      <c r="AB128"/>
      <c r="AC128"/>
      <c r="AD128"/>
      <c r="AF128"/>
      <c r="AG128"/>
      <c r="AH128"/>
      <c r="AK128" s="60" t="s">
        <v>706</v>
      </c>
      <c r="AL128" t="s">
        <v>735</v>
      </c>
      <c r="AM128"/>
    </row>
    <row r="129" spans="9:54" ht="14.4" x14ac:dyDescent="0.3">
      <c r="I129"/>
      <c r="J129"/>
      <c r="K129"/>
      <c r="AB129"/>
      <c r="AC129"/>
      <c r="AD129"/>
      <c r="AF129"/>
      <c r="AK129" s="62" t="s">
        <v>460</v>
      </c>
      <c r="AL129" s="61">
        <v>2</v>
      </c>
      <c r="AM129"/>
    </row>
    <row r="130" spans="9:54" ht="14.4" x14ac:dyDescent="0.3">
      <c r="I130"/>
      <c r="J130"/>
      <c r="K130"/>
      <c r="AB130"/>
      <c r="AC130"/>
      <c r="AD130"/>
      <c r="AK130" s="62" t="s">
        <v>388</v>
      </c>
      <c r="AL130" s="61">
        <v>3</v>
      </c>
      <c r="AM130"/>
      <c r="AQ130"/>
    </row>
    <row r="131" spans="9:54" ht="14.4" x14ac:dyDescent="0.3">
      <c r="I131"/>
      <c r="J131"/>
      <c r="K131"/>
      <c r="AB131"/>
      <c r="AC131"/>
      <c r="AD131"/>
      <c r="AK131" s="62" t="s">
        <v>330</v>
      </c>
      <c r="AL131" s="61">
        <v>10</v>
      </c>
      <c r="AM131"/>
      <c r="AQ131"/>
    </row>
    <row r="132" spans="9:54" ht="14.4" x14ac:dyDescent="0.3">
      <c r="I132"/>
      <c r="J132"/>
      <c r="K132"/>
      <c r="AB132"/>
      <c r="AC132"/>
      <c r="AD132"/>
      <c r="AK132" s="62" t="s">
        <v>327</v>
      </c>
      <c r="AL132" s="61">
        <v>36</v>
      </c>
      <c r="AM132"/>
      <c r="AQ132"/>
    </row>
    <row r="133" spans="9:54" ht="14.4" x14ac:dyDescent="0.3">
      <c r="I133"/>
      <c r="J133"/>
      <c r="K133"/>
      <c r="AB133"/>
      <c r="AC133"/>
      <c r="AD133"/>
      <c r="AK133" s="62" t="s">
        <v>328</v>
      </c>
      <c r="AL133" s="61">
        <v>37</v>
      </c>
      <c r="AM133"/>
      <c r="AQ133"/>
    </row>
    <row r="134" spans="9:54" ht="14.4" x14ac:dyDescent="0.3">
      <c r="I134"/>
      <c r="J134"/>
      <c r="K134"/>
      <c r="AB134"/>
      <c r="AC134"/>
      <c r="AD134"/>
      <c r="AK134" s="62" t="s">
        <v>707</v>
      </c>
      <c r="AL134" s="61">
        <v>88</v>
      </c>
      <c r="AM134"/>
      <c r="AQ134"/>
    </row>
    <row r="135" spans="9:54" ht="14.4" x14ac:dyDescent="0.3">
      <c r="I135"/>
      <c r="J135"/>
      <c r="K135"/>
      <c r="AB135"/>
      <c r="AC135"/>
      <c r="AD135"/>
      <c r="AK135"/>
      <c r="AL135"/>
      <c r="AM135"/>
      <c r="AQ135"/>
    </row>
    <row r="136" spans="9:54" ht="14.4" x14ac:dyDescent="0.3">
      <c r="I136"/>
      <c r="J136"/>
      <c r="K136"/>
      <c r="Y136"/>
      <c r="Z136"/>
      <c r="AA136"/>
      <c r="AB136"/>
      <c r="AC136"/>
      <c r="AD136"/>
      <c r="AQ136"/>
    </row>
    <row r="137" spans="9:54" ht="14.4" x14ac:dyDescent="0.3">
      <c r="I137"/>
      <c r="J137"/>
      <c r="K137"/>
      <c r="Y137"/>
      <c r="Z137"/>
      <c r="AA137"/>
      <c r="AB137"/>
      <c r="AC137"/>
      <c r="AD137"/>
      <c r="AO137"/>
      <c r="AP137"/>
    </row>
    <row r="138" spans="9:54" ht="14.4" x14ac:dyDescent="0.3">
      <c r="I138"/>
      <c r="J138"/>
      <c r="K138"/>
      <c r="Y138"/>
      <c r="Z138"/>
      <c r="AA138"/>
      <c r="AB138"/>
      <c r="AC138"/>
      <c r="AD138"/>
      <c r="AO138"/>
      <c r="AP138"/>
      <c r="AS138"/>
    </row>
    <row r="139" spans="9:54" ht="14.4" x14ac:dyDescent="0.3">
      <c r="I139"/>
      <c r="J139"/>
      <c r="K139"/>
      <c r="Y139"/>
      <c r="Z139"/>
      <c r="AA139"/>
      <c r="AB139"/>
      <c r="AC139"/>
      <c r="AD139"/>
      <c r="AO139"/>
      <c r="AP139"/>
      <c r="AS139"/>
      <c r="BB139" s="47">
        <f>28+12+4</f>
        <v>44</v>
      </c>
    </row>
    <row r="140" spans="9:54" ht="14.4" x14ac:dyDescent="0.3">
      <c r="I140"/>
      <c r="J140"/>
      <c r="K140"/>
      <c r="Y140"/>
      <c r="Z140"/>
      <c r="AA140"/>
      <c r="AB140"/>
      <c r="AC140"/>
      <c r="AD140"/>
      <c r="AF140"/>
      <c r="AG140"/>
      <c r="AH140"/>
      <c r="AI140"/>
      <c r="AJ140"/>
      <c r="AO140"/>
      <c r="AP140"/>
      <c r="AS140"/>
      <c r="BB140" s="47">
        <f>28/BB139</f>
        <v>0.63636363636363635</v>
      </c>
    </row>
    <row r="141" spans="9:54" ht="14.4" x14ac:dyDescent="0.3">
      <c r="I141"/>
      <c r="J141"/>
      <c r="K141"/>
      <c r="Y141"/>
      <c r="Z141"/>
      <c r="AA141"/>
      <c r="AB141"/>
      <c r="AF141"/>
      <c r="AG141"/>
      <c r="AH141"/>
      <c r="AI141"/>
      <c r="AJ141"/>
      <c r="AO141"/>
      <c r="AP141"/>
      <c r="AS141"/>
      <c r="BB141" s="47">
        <f>4/BB139</f>
        <v>9.0909090909090912E-2</v>
      </c>
    </row>
    <row r="142" spans="9:54" ht="14.4" x14ac:dyDescent="0.3">
      <c r="I142"/>
      <c r="J142"/>
      <c r="K142"/>
      <c r="Y142"/>
      <c r="Z142"/>
      <c r="AA142"/>
      <c r="AB142"/>
      <c r="AF142"/>
      <c r="AG142"/>
      <c r="AH142"/>
      <c r="AI142"/>
      <c r="AJ142"/>
      <c r="AO142"/>
      <c r="AP142"/>
      <c r="AQ142"/>
      <c r="AR142"/>
      <c r="AS142"/>
    </row>
    <row r="143" spans="9:54" ht="14.4" x14ac:dyDescent="0.3">
      <c r="I143"/>
      <c r="J143"/>
      <c r="K143"/>
      <c r="Y143"/>
      <c r="Z143"/>
      <c r="AA143"/>
      <c r="AB143"/>
      <c r="AF143"/>
      <c r="AG143"/>
      <c r="AH143"/>
      <c r="AI143"/>
      <c r="AJ143"/>
      <c r="AK143"/>
      <c r="AL143"/>
      <c r="AM143"/>
      <c r="AO143"/>
      <c r="AP143"/>
      <c r="AQ143"/>
      <c r="AR143"/>
      <c r="AS143"/>
    </row>
    <row r="144" spans="9:54" ht="14.4" x14ac:dyDescent="0.3">
      <c r="Y144"/>
      <c r="Z144"/>
      <c r="AA144"/>
      <c r="AB144"/>
      <c r="AF144"/>
      <c r="AG144"/>
      <c r="AH144"/>
      <c r="AI144"/>
      <c r="AJ144"/>
      <c r="AK144"/>
      <c r="AL144"/>
      <c r="AM144"/>
      <c r="AO144"/>
      <c r="AP144"/>
      <c r="AQ144"/>
      <c r="AR144"/>
      <c r="AS144"/>
    </row>
    <row r="145" spans="25:53" ht="14.4" x14ac:dyDescent="0.3">
      <c r="Y145"/>
      <c r="Z145"/>
      <c r="AA145"/>
      <c r="AB145"/>
      <c r="AF145"/>
      <c r="AG145"/>
      <c r="AH145"/>
      <c r="AI145"/>
      <c r="AJ145"/>
      <c r="AK145"/>
      <c r="AL145"/>
      <c r="AM145"/>
      <c r="AO145"/>
      <c r="AP145"/>
      <c r="AQ145"/>
      <c r="AR145"/>
      <c r="AS145"/>
    </row>
    <row r="146" spans="25:53" ht="14.4" x14ac:dyDescent="0.3">
      <c r="Y146"/>
      <c r="Z146"/>
      <c r="AA146"/>
      <c r="AB146"/>
      <c r="AF146"/>
      <c r="AG146"/>
      <c r="AH146"/>
      <c r="AI146"/>
      <c r="AJ146"/>
      <c r="AK146"/>
      <c r="AL146"/>
      <c r="AM146"/>
      <c r="AO146"/>
      <c r="AP146"/>
      <c r="AQ146"/>
      <c r="AR146"/>
      <c r="AS146"/>
    </row>
    <row r="147" spans="25:53" ht="14.4" x14ac:dyDescent="0.3">
      <c r="Y147"/>
      <c r="Z147"/>
      <c r="AA147"/>
      <c r="AB147"/>
      <c r="AF147"/>
      <c r="AG147"/>
      <c r="AH147"/>
      <c r="AI147"/>
      <c r="AJ147"/>
      <c r="AK147"/>
      <c r="AL147"/>
      <c r="AM147"/>
      <c r="AO147"/>
      <c r="AP147"/>
      <c r="AQ147"/>
      <c r="AR147"/>
      <c r="AS147"/>
    </row>
    <row r="148" spans="25:53" ht="14.4" x14ac:dyDescent="0.3">
      <c r="AB148"/>
      <c r="AF148"/>
      <c r="AG148"/>
      <c r="AH148"/>
      <c r="AI148"/>
      <c r="AJ148"/>
      <c r="AK148"/>
      <c r="AL148"/>
      <c r="AM148"/>
      <c r="AQ148"/>
      <c r="AR148"/>
      <c r="AS148"/>
    </row>
    <row r="149" spans="25:53" ht="14.4" x14ac:dyDescent="0.3">
      <c r="AB149"/>
      <c r="AQ149"/>
      <c r="AR149"/>
      <c r="AS149"/>
    </row>
    <row r="150" spans="25:53" ht="14.4" x14ac:dyDescent="0.3">
      <c r="AQ150"/>
      <c r="AR150"/>
      <c r="AS150"/>
    </row>
    <row r="151" spans="25:53" ht="14.4" x14ac:dyDescent="0.3">
      <c r="AQ151"/>
      <c r="AR151"/>
      <c r="AS151"/>
    </row>
    <row r="152" spans="25:53" ht="14.4" x14ac:dyDescent="0.3">
      <c r="AQ152"/>
      <c r="AR152"/>
      <c r="AS152"/>
    </row>
    <row r="153" spans="25:53" ht="14.4" x14ac:dyDescent="0.3">
      <c r="AQ153"/>
      <c r="AR153"/>
      <c r="AS153"/>
    </row>
    <row r="154" spans="25:53" ht="14.4" x14ac:dyDescent="0.3">
      <c r="AQ154"/>
      <c r="AR154"/>
      <c r="AS154"/>
    </row>
    <row r="155" spans="25:53" ht="14.4" x14ac:dyDescent="0.3">
      <c r="AQ155"/>
      <c r="AR155"/>
      <c r="AS155"/>
    </row>
    <row r="156" spans="25:53" ht="13.2" x14ac:dyDescent="0.25"/>
    <row r="157" spans="25:53" ht="14.4" x14ac:dyDescent="0.3">
      <c r="AB157"/>
      <c r="AC157"/>
      <c r="AD157"/>
      <c r="AE157"/>
    </row>
    <row r="158" spans="25:53" ht="14.4" x14ac:dyDescent="0.3">
      <c r="AB158"/>
      <c r="AC158"/>
      <c r="AD158"/>
      <c r="AE158"/>
      <c r="AZ158"/>
      <c r="BA158"/>
    </row>
    <row r="159" spans="25:53" ht="14.4" x14ac:dyDescent="0.3">
      <c r="AB159"/>
      <c r="AC159"/>
      <c r="AD159"/>
      <c r="AE159"/>
      <c r="AZ159"/>
      <c r="BA159"/>
    </row>
    <row r="160" spans="25:53" ht="14.4" x14ac:dyDescent="0.3">
      <c r="AB160" s="60" t="s">
        <v>689</v>
      </c>
      <c r="AC160" t="s">
        <v>340</v>
      </c>
      <c r="AD160"/>
      <c r="AE160"/>
      <c r="AZ160"/>
      <c r="BA160"/>
    </row>
    <row r="161" spans="11:61" ht="14.4" x14ac:dyDescent="0.3">
      <c r="AB161"/>
      <c r="AC161"/>
      <c r="AD161"/>
      <c r="AE161"/>
      <c r="AZ161"/>
      <c r="BA161"/>
    </row>
    <row r="162" spans="11:61" ht="14.4" x14ac:dyDescent="0.3">
      <c r="AB162" t="s">
        <v>800</v>
      </c>
      <c r="AC162" t="s">
        <v>749</v>
      </c>
      <c r="AD162" t="s">
        <v>750</v>
      </c>
      <c r="AE162"/>
      <c r="AZ162"/>
      <c r="BA162"/>
    </row>
    <row r="163" spans="11:61" ht="14.4" x14ac:dyDescent="0.3">
      <c r="AB163" s="64">
        <v>8.1839080459770113</v>
      </c>
      <c r="AC163" s="64">
        <v>8.2674418604651159</v>
      </c>
      <c r="AD163" s="64">
        <v>8.1511627906976738</v>
      </c>
      <c r="AE163"/>
      <c r="AZ163"/>
      <c r="BA163"/>
    </row>
    <row r="164" spans="11:61" ht="14.4" x14ac:dyDescent="0.3">
      <c r="AB164"/>
      <c r="AC164"/>
      <c r="AD164"/>
      <c r="AE164"/>
      <c r="AZ164"/>
      <c r="BA164"/>
    </row>
    <row r="165" spans="11:61" ht="14.4" x14ac:dyDescent="0.3">
      <c r="AB165"/>
      <c r="AC165"/>
      <c r="AD165"/>
      <c r="AE165"/>
      <c r="AZ165"/>
      <c r="BA165"/>
    </row>
    <row r="166" spans="11:61" ht="14.4" x14ac:dyDescent="0.3">
      <c r="K166"/>
      <c r="L166"/>
      <c r="AB166"/>
      <c r="AC166"/>
      <c r="AD166"/>
      <c r="AE166"/>
      <c r="AZ166"/>
      <c r="BA166"/>
    </row>
    <row r="167" spans="11:61" ht="14.4" x14ac:dyDescent="0.3">
      <c r="K167"/>
      <c r="L167"/>
      <c r="AB167"/>
      <c r="AC167"/>
      <c r="AD167"/>
      <c r="AE167"/>
      <c r="AZ167"/>
      <c r="BA167"/>
    </row>
    <row r="168" spans="11:61" ht="14.4" x14ac:dyDescent="0.3">
      <c r="K168"/>
      <c r="L168"/>
      <c r="AB168"/>
      <c r="AC168"/>
      <c r="AD168"/>
      <c r="AE168"/>
      <c r="AZ168"/>
      <c r="BA168"/>
    </row>
    <row r="169" spans="11:61" ht="14.4" x14ac:dyDescent="0.3">
      <c r="K169"/>
      <c r="L169"/>
      <c r="AB169"/>
      <c r="AC169"/>
      <c r="AD169"/>
      <c r="AE169"/>
      <c r="AZ169"/>
      <c r="BA169"/>
    </row>
    <row r="170" spans="11:61" ht="14.4" x14ac:dyDescent="0.3">
      <c r="K170"/>
      <c r="L170"/>
      <c r="AB170"/>
      <c r="AC170"/>
      <c r="AD170"/>
      <c r="AE170"/>
      <c r="AZ170"/>
      <c r="BA170"/>
    </row>
    <row r="171" spans="11:61" ht="14.4" x14ac:dyDescent="0.3">
      <c r="K171"/>
      <c r="L171"/>
      <c r="AB171"/>
      <c r="AC171"/>
      <c r="AD171"/>
      <c r="AE171"/>
      <c r="AZ171"/>
      <c r="BA171"/>
      <c r="BC171"/>
      <c r="BD171"/>
      <c r="BE171"/>
      <c r="BF171"/>
      <c r="BG171"/>
      <c r="BH171"/>
      <c r="BI171"/>
    </row>
    <row r="172" spans="11:61" ht="14.4" x14ac:dyDescent="0.3">
      <c r="K172"/>
      <c r="L172"/>
      <c r="AB172"/>
      <c r="AC172"/>
      <c r="AD172"/>
      <c r="AE172"/>
      <c r="AZ172"/>
      <c r="BA172"/>
      <c r="BC172"/>
      <c r="BD172"/>
      <c r="BE172"/>
      <c r="BF172"/>
      <c r="BG172"/>
      <c r="BH172"/>
      <c r="BI172"/>
    </row>
    <row r="173" spans="11:61" ht="14.4" x14ac:dyDescent="0.3">
      <c r="K173"/>
      <c r="L173"/>
      <c r="AB173"/>
      <c r="AC173"/>
      <c r="AD173"/>
      <c r="AE173"/>
      <c r="AU173"/>
      <c r="AV173"/>
      <c r="AW173"/>
      <c r="AX173"/>
      <c r="AY173"/>
      <c r="AZ173"/>
      <c r="BA173"/>
      <c r="BC173"/>
      <c r="BD173"/>
      <c r="BE173"/>
      <c r="BF173"/>
      <c r="BG173"/>
      <c r="BH173"/>
      <c r="BI173"/>
    </row>
    <row r="174" spans="11:61" ht="14.4" x14ac:dyDescent="0.3">
      <c r="K174"/>
      <c r="L174"/>
      <c r="AB174"/>
      <c r="AC174"/>
      <c r="AD174"/>
      <c r="AE174"/>
      <c r="AU174"/>
      <c r="AV174"/>
      <c r="AW174"/>
      <c r="AX174"/>
      <c r="AY174"/>
      <c r="AZ174"/>
      <c r="BA174"/>
      <c r="BC174"/>
      <c r="BD174"/>
      <c r="BE174"/>
      <c r="BF174"/>
      <c r="BG174"/>
      <c r="BH174"/>
      <c r="BI174"/>
    </row>
    <row r="175" spans="11:61" ht="14.4" x14ac:dyDescent="0.3">
      <c r="K175"/>
      <c r="L175"/>
      <c r="AB175"/>
      <c r="AC175"/>
      <c r="AD175"/>
      <c r="AE175"/>
      <c r="AU175"/>
      <c r="AV175"/>
      <c r="AW175"/>
      <c r="AX175"/>
      <c r="AY175"/>
      <c r="AZ175"/>
      <c r="BA175"/>
      <c r="BC175"/>
      <c r="BD175"/>
      <c r="BE175"/>
      <c r="BF175"/>
      <c r="BG175"/>
      <c r="BH175"/>
      <c r="BI175"/>
    </row>
    <row r="176" spans="11:61" ht="14.4" x14ac:dyDescent="0.3">
      <c r="K176"/>
      <c r="L176"/>
      <c r="AB176"/>
      <c r="AC176"/>
      <c r="AD176"/>
      <c r="AE176"/>
      <c r="AU176"/>
      <c r="AV176"/>
      <c r="AW176"/>
      <c r="AX176"/>
      <c r="AY176"/>
      <c r="AZ176"/>
      <c r="BA176"/>
      <c r="BC176"/>
      <c r="BD176"/>
      <c r="BE176"/>
      <c r="BF176"/>
      <c r="BG176"/>
      <c r="BH176"/>
      <c r="BI176"/>
    </row>
    <row r="177" spans="11:66" ht="14.4" x14ac:dyDescent="0.3">
      <c r="K177"/>
      <c r="L177"/>
      <c r="AB177"/>
      <c r="AC177"/>
      <c r="AD177"/>
      <c r="AE177"/>
      <c r="AU177"/>
      <c r="AV177"/>
      <c r="AW177"/>
      <c r="AX177"/>
      <c r="AY177"/>
      <c r="AZ177"/>
      <c r="BA177"/>
      <c r="BC177"/>
      <c r="BD177"/>
      <c r="BE177"/>
      <c r="BF177"/>
      <c r="BG177"/>
      <c r="BH177"/>
      <c r="BI177"/>
    </row>
    <row r="178" spans="11:66" ht="14.4" x14ac:dyDescent="0.3">
      <c r="K178"/>
      <c r="L178"/>
      <c r="AB178"/>
      <c r="AC178"/>
      <c r="AD178"/>
      <c r="BC178"/>
      <c r="BD178"/>
      <c r="BE178"/>
      <c r="BF178"/>
      <c r="BG178"/>
      <c r="BH178"/>
      <c r="BI178"/>
    </row>
    <row r="179" spans="11:66" ht="14.4" x14ac:dyDescent="0.3">
      <c r="K179"/>
      <c r="L179"/>
      <c r="AB179"/>
      <c r="AC179"/>
      <c r="AD179"/>
      <c r="BC179"/>
      <c r="BD179"/>
      <c r="BE179"/>
      <c r="BF179"/>
      <c r="BG179"/>
      <c r="BH179"/>
      <c r="BI179"/>
    </row>
    <row r="180" spans="11:66" ht="14.4" x14ac:dyDescent="0.3">
      <c r="K180"/>
      <c r="L180"/>
      <c r="BC180"/>
      <c r="BD180"/>
      <c r="BE180"/>
      <c r="BF180"/>
      <c r="BG180"/>
      <c r="BH180"/>
      <c r="BI180"/>
    </row>
    <row r="181" spans="11:66" ht="14.4" x14ac:dyDescent="0.3">
      <c r="K181"/>
      <c r="L181"/>
      <c r="BC181"/>
      <c r="BD181"/>
      <c r="BE181"/>
      <c r="BF181"/>
      <c r="BG181"/>
      <c r="BH181"/>
      <c r="BI181"/>
    </row>
    <row r="182" spans="11:66" ht="14.4" x14ac:dyDescent="0.3">
      <c r="K182"/>
      <c r="L182"/>
    </row>
    <row r="183" spans="11:66" ht="14.4" x14ac:dyDescent="0.3">
      <c r="K183"/>
      <c r="L183"/>
    </row>
    <row r="184" spans="11:66" ht="14.4" x14ac:dyDescent="0.3">
      <c r="K184"/>
      <c r="L184"/>
      <c r="AS184" s="60" t="s">
        <v>689</v>
      </c>
      <c r="AT184" t="s">
        <v>340</v>
      </c>
      <c r="AU184"/>
      <c r="AV184"/>
      <c r="AW184"/>
      <c r="AX184"/>
      <c r="AY184"/>
    </row>
    <row r="185" spans="11:66" ht="14.4" x14ac:dyDescent="0.3">
      <c r="K185"/>
      <c r="L185"/>
      <c r="AS185"/>
      <c r="AT185"/>
      <c r="AU185"/>
      <c r="AX185"/>
      <c r="AY185"/>
    </row>
    <row r="186" spans="11:66" ht="14.4" x14ac:dyDescent="0.3">
      <c r="AS186"/>
      <c r="AT186"/>
      <c r="AU186"/>
      <c r="AX186"/>
      <c r="AY186"/>
    </row>
    <row r="187" spans="11:66" ht="14.4" x14ac:dyDescent="0.3">
      <c r="AS187"/>
      <c r="AT187"/>
      <c r="AU187"/>
      <c r="AX187"/>
      <c r="AY187"/>
    </row>
    <row r="188" spans="11:66" ht="14.4" x14ac:dyDescent="0.3">
      <c r="AS188"/>
      <c r="AT188"/>
      <c r="AU188"/>
      <c r="AX188"/>
      <c r="AY188"/>
    </row>
    <row r="189" spans="11:66" ht="14.4" x14ac:dyDescent="0.3">
      <c r="AS189"/>
      <c r="AT189"/>
      <c r="AU189"/>
      <c r="AV189"/>
      <c r="AW189"/>
      <c r="AX189"/>
      <c r="AY189"/>
    </row>
    <row r="190" spans="11:66" ht="14.4" x14ac:dyDescent="0.3">
      <c r="AS190"/>
      <c r="AT190"/>
      <c r="AU190"/>
      <c r="AV190"/>
      <c r="AW190"/>
      <c r="AX190"/>
      <c r="AY190"/>
    </row>
    <row r="191" spans="11:66" ht="14.4" x14ac:dyDescent="0.3">
      <c r="AS191"/>
      <c r="AT191"/>
      <c r="AU191"/>
      <c r="AV191"/>
      <c r="AW191"/>
      <c r="AX191"/>
      <c r="AY191"/>
      <c r="BJ191"/>
      <c r="BK191"/>
      <c r="BL191"/>
      <c r="BM191"/>
      <c r="BN191"/>
    </row>
    <row r="192" spans="11:66" ht="14.4" x14ac:dyDescent="0.3">
      <c r="AS192" t="s">
        <v>803</v>
      </c>
      <c r="AT192"/>
      <c r="AU192" t="s">
        <v>804</v>
      </c>
      <c r="AW192" t="s">
        <v>805</v>
      </c>
      <c r="AX192"/>
      <c r="AY192"/>
      <c r="BJ192"/>
      <c r="BK192"/>
      <c r="BL192"/>
      <c r="BM192"/>
      <c r="BN192"/>
    </row>
    <row r="193" spans="28:66" ht="14.4" x14ac:dyDescent="0.3">
      <c r="AS193" t="s">
        <v>760</v>
      </c>
      <c r="AT193" t="s">
        <v>759</v>
      </c>
      <c r="AU193" t="s">
        <v>758</v>
      </c>
      <c r="AV193" t="s">
        <v>761</v>
      </c>
      <c r="AW193" t="s">
        <v>755</v>
      </c>
      <c r="AX193" t="s">
        <v>757</v>
      </c>
      <c r="AY193" t="s">
        <v>756</v>
      </c>
      <c r="BJ193"/>
      <c r="BK193"/>
      <c r="BL193"/>
      <c r="BM193"/>
      <c r="BN193"/>
    </row>
    <row r="194" spans="28:66" ht="14.4" x14ac:dyDescent="0.3">
      <c r="AR194" s="47" t="s">
        <v>17</v>
      </c>
      <c r="AS194" s="71">
        <v>8.2674418604651159</v>
      </c>
      <c r="AT194" s="71">
        <v>8.1724137931034484</v>
      </c>
      <c r="AU194" s="71">
        <v>8.1511627906976738</v>
      </c>
      <c r="AV194" s="71">
        <v>7.9195402298850572</v>
      </c>
      <c r="AW194" s="71">
        <v>8.5930232558139537</v>
      </c>
      <c r="AX194" s="71">
        <v>8.3837209302325579</v>
      </c>
      <c r="AY194" s="71">
        <v>7.6585365853658534</v>
      </c>
      <c r="BJ194"/>
      <c r="BK194"/>
      <c r="BL194"/>
      <c r="BM194"/>
      <c r="BN194"/>
    </row>
    <row r="195" spans="28:66" ht="14.4" x14ac:dyDescent="0.3">
      <c r="AR195" s="47" t="s">
        <v>762</v>
      </c>
      <c r="AS195" s="70">
        <v>8</v>
      </c>
      <c r="AT195" s="70">
        <v>8</v>
      </c>
      <c r="AU195" s="70">
        <v>7.5</v>
      </c>
      <c r="AV195" s="70">
        <v>7.833333333333333</v>
      </c>
      <c r="AW195" s="70">
        <v>8.3333333333333339</v>
      </c>
      <c r="AX195" s="70">
        <v>8.3333333333333339</v>
      </c>
      <c r="AY195" s="70">
        <v>8.5</v>
      </c>
      <c r="BJ195"/>
      <c r="BK195"/>
      <c r="BL195"/>
      <c r="BM195"/>
      <c r="BN195"/>
    </row>
    <row r="196" spans="28:66" ht="14.4" x14ac:dyDescent="0.3">
      <c r="AS196" s="64">
        <f t="shared" ref="AS196:AY196" si="0">AS194-AS195</f>
        <v>0.26744186046511587</v>
      </c>
      <c r="AT196" s="64">
        <f t="shared" si="0"/>
        <v>0.1724137931034484</v>
      </c>
      <c r="AU196" s="64">
        <f t="shared" si="0"/>
        <v>0.6511627906976738</v>
      </c>
      <c r="AV196" s="64">
        <f t="shared" si="0"/>
        <v>8.6206896551724199E-2</v>
      </c>
      <c r="AW196" s="64">
        <f t="shared" si="0"/>
        <v>0.25968992248061973</v>
      </c>
      <c r="AX196" s="64">
        <f t="shared" si="0"/>
        <v>5.0387596899224008E-2</v>
      </c>
      <c r="AY196" s="64">
        <f t="shared" si="0"/>
        <v>-0.84146341463414664</v>
      </c>
      <c r="BJ196"/>
      <c r="BK196"/>
      <c r="BL196"/>
      <c r="BM196"/>
      <c r="BN196"/>
    </row>
    <row r="197" spans="28:66" ht="14.4" x14ac:dyDescent="0.3">
      <c r="AB197" s="60" t="s">
        <v>689</v>
      </c>
      <c r="AC197" t="s">
        <v>340</v>
      </c>
      <c r="AS197"/>
      <c r="AT197"/>
      <c r="AU197"/>
      <c r="AV197"/>
      <c r="AW197"/>
      <c r="AX197"/>
      <c r="AY197"/>
      <c r="BJ197"/>
      <c r="BK197"/>
      <c r="BL197"/>
      <c r="BM197"/>
      <c r="BN197"/>
    </row>
    <row r="198" spans="28:66" ht="14.4" x14ac:dyDescent="0.3">
      <c r="BJ198"/>
      <c r="BK198"/>
      <c r="BL198"/>
      <c r="BM198"/>
      <c r="BN198"/>
    </row>
    <row r="199" spans="28:66" ht="14.4" x14ac:dyDescent="0.3">
      <c r="AB199" t="s">
        <v>801</v>
      </c>
      <c r="AC199" t="s">
        <v>752</v>
      </c>
      <c r="AD199" t="s">
        <v>479</v>
      </c>
      <c r="AE199" t="s">
        <v>813</v>
      </c>
      <c r="BJ199"/>
      <c r="BK199"/>
      <c r="BL199"/>
      <c r="BM199"/>
      <c r="BN199"/>
    </row>
    <row r="200" spans="28:66" ht="14.4" x14ac:dyDescent="0.3">
      <c r="AB200" s="64">
        <v>8.2490421455938705</v>
      </c>
      <c r="AC200" s="64">
        <v>8.5930232558139537</v>
      </c>
      <c r="AD200" s="64">
        <v>8.3837209302325579</v>
      </c>
      <c r="AE200" s="64">
        <v>7.9195402298850572</v>
      </c>
      <c r="BJ200"/>
      <c r="BK200"/>
      <c r="BL200"/>
      <c r="BM200"/>
      <c r="BN200"/>
    </row>
    <row r="201" spans="28:66" ht="14.4" x14ac:dyDescent="0.3">
      <c r="AB201"/>
      <c r="AC201"/>
      <c r="AD201"/>
      <c r="BJ201"/>
      <c r="BK201"/>
      <c r="BL201"/>
      <c r="BM201"/>
      <c r="BN201"/>
    </row>
    <row r="202" spans="28:66" ht="14.4" x14ac:dyDescent="0.3">
      <c r="AB202"/>
      <c r="AC202"/>
      <c r="AD202"/>
      <c r="BJ202"/>
      <c r="BK202"/>
      <c r="BL202"/>
      <c r="BM202"/>
      <c r="BN202"/>
    </row>
    <row r="203" spans="28:66" ht="14.4" x14ac:dyDescent="0.3">
      <c r="AB203"/>
      <c r="AC203"/>
      <c r="AD203"/>
      <c r="BJ203"/>
      <c r="BK203"/>
      <c r="BL203"/>
      <c r="BM203"/>
      <c r="BN203"/>
    </row>
    <row r="204" spans="28:66" ht="14.4" x14ac:dyDescent="0.3">
      <c r="AB204"/>
      <c r="AC204"/>
      <c r="AD204"/>
      <c r="BJ204"/>
      <c r="BK204"/>
      <c r="BL204"/>
      <c r="BM204"/>
      <c r="BN204"/>
    </row>
    <row r="205" spans="28:66" ht="14.4" x14ac:dyDescent="0.3">
      <c r="AB205"/>
      <c r="AC205"/>
      <c r="AD205"/>
      <c r="BC205"/>
      <c r="BD205"/>
      <c r="BE205"/>
      <c r="BF205"/>
      <c r="BG205"/>
      <c r="BH205"/>
      <c r="BI205"/>
      <c r="BJ205"/>
      <c r="BK205"/>
      <c r="BL205"/>
      <c r="BM205"/>
      <c r="BN205"/>
    </row>
    <row r="206" spans="28:66" ht="14.4" x14ac:dyDescent="0.3">
      <c r="AB206"/>
      <c r="AC206"/>
      <c r="AD206"/>
      <c r="BC206"/>
      <c r="BD206"/>
      <c r="BE206"/>
      <c r="BF206"/>
      <c r="BG206"/>
      <c r="BH206"/>
      <c r="BI206"/>
      <c r="BJ206"/>
      <c r="BK206"/>
      <c r="BL206"/>
      <c r="BM206"/>
      <c r="BN206"/>
    </row>
    <row r="207" spans="28:66" ht="14.4" x14ac:dyDescent="0.3">
      <c r="AB207"/>
      <c r="AC207"/>
      <c r="AD207"/>
      <c r="BC207"/>
      <c r="BD207"/>
      <c r="BE207"/>
      <c r="BF207"/>
      <c r="BG207"/>
      <c r="BH207"/>
      <c r="BI207"/>
      <c r="BJ207"/>
      <c r="BK207"/>
      <c r="BL207"/>
      <c r="BM207"/>
      <c r="BN207"/>
    </row>
    <row r="208" spans="28:66" ht="14.4" x14ac:dyDescent="0.3">
      <c r="AB208"/>
      <c r="AC208"/>
      <c r="AD208"/>
      <c r="BC208"/>
      <c r="BD208"/>
      <c r="BE208"/>
      <c r="BF208"/>
      <c r="BG208"/>
      <c r="BH208"/>
      <c r="BI208"/>
      <c r="BJ208"/>
      <c r="BK208"/>
      <c r="BL208"/>
      <c r="BM208"/>
      <c r="BN208"/>
    </row>
    <row r="209" spans="28:66" ht="14.4" x14ac:dyDescent="0.3">
      <c r="AB209"/>
      <c r="AC209"/>
      <c r="AD209"/>
      <c r="BC209"/>
      <c r="BD209"/>
      <c r="BE209"/>
      <c r="BF209"/>
      <c r="BG209"/>
      <c r="BH209"/>
      <c r="BI209"/>
      <c r="BJ209"/>
      <c r="BK209"/>
      <c r="BL209"/>
      <c r="BM209"/>
      <c r="BN209"/>
    </row>
    <row r="210" spans="28:66" ht="14.4" x14ac:dyDescent="0.3">
      <c r="AB210"/>
      <c r="AC210"/>
      <c r="AD210"/>
      <c r="BC210"/>
      <c r="BD210"/>
      <c r="BE210"/>
      <c r="BF210"/>
      <c r="BG210"/>
      <c r="BH210"/>
      <c r="BI210"/>
      <c r="BJ210"/>
      <c r="BK210"/>
      <c r="BL210"/>
      <c r="BM210"/>
      <c r="BN210"/>
    </row>
    <row r="211" spans="28:66" ht="14.4" x14ac:dyDescent="0.3">
      <c r="AB211"/>
      <c r="AC211"/>
      <c r="AD211"/>
      <c r="BC211"/>
      <c r="BD211"/>
      <c r="BE211"/>
      <c r="BF211"/>
      <c r="BG211"/>
      <c r="BH211"/>
      <c r="BI211"/>
      <c r="BJ211"/>
      <c r="BK211"/>
      <c r="BL211"/>
      <c r="BM211"/>
      <c r="BN211"/>
    </row>
    <row r="212" spans="28:66" ht="14.4" x14ac:dyDescent="0.3">
      <c r="AB212"/>
      <c r="AC212"/>
      <c r="AD212"/>
      <c r="BC212"/>
      <c r="BD212"/>
      <c r="BE212"/>
      <c r="BF212"/>
      <c r="BG212"/>
      <c r="BH212"/>
      <c r="BI212"/>
      <c r="BJ212"/>
      <c r="BK212"/>
      <c r="BL212"/>
      <c r="BM212"/>
      <c r="BN212"/>
    </row>
    <row r="213" spans="28:66" ht="14.4" x14ac:dyDescent="0.3">
      <c r="AB213"/>
      <c r="AC213"/>
      <c r="AD213"/>
      <c r="BC213"/>
      <c r="BD213"/>
      <c r="BE213"/>
      <c r="BF213"/>
      <c r="BG213"/>
      <c r="BH213"/>
      <c r="BI213"/>
      <c r="BJ213"/>
      <c r="BK213"/>
      <c r="BL213"/>
      <c r="BM213"/>
      <c r="BN213"/>
    </row>
    <row r="214" spans="28:66" ht="14.4" x14ac:dyDescent="0.3">
      <c r="AB214"/>
      <c r="AC214"/>
      <c r="AD214"/>
      <c r="BC214"/>
      <c r="BD214"/>
      <c r="BE214"/>
      <c r="BF214"/>
      <c r="BG214"/>
      <c r="BH214"/>
      <c r="BI214"/>
      <c r="BJ214"/>
      <c r="BK214"/>
      <c r="BL214"/>
      <c r="BM214"/>
      <c r="BN214"/>
    </row>
    <row r="215" spans="28:66" ht="14.4" x14ac:dyDescent="0.3">
      <c r="AB215"/>
      <c r="AC215"/>
      <c r="AD215"/>
      <c r="BC215"/>
      <c r="BD215"/>
      <c r="BE215"/>
      <c r="BF215"/>
      <c r="BG215"/>
      <c r="BH215"/>
      <c r="BI215"/>
      <c r="BJ215"/>
      <c r="BK215"/>
      <c r="BL215"/>
      <c r="BM215"/>
      <c r="BN215"/>
    </row>
    <row r="216" spans="28:66" ht="14.4" x14ac:dyDescent="0.3">
      <c r="AB216"/>
      <c r="AC216"/>
      <c r="AD216"/>
      <c r="BC216"/>
      <c r="BD216"/>
      <c r="BE216"/>
      <c r="BF216"/>
      <c r="BG216"/>
      <c r="BH216"/>
      <c r="BI216"/>
      <c r="BJ216"/>
      <c r="BK216"/>
      <c r="BL216"/>
      <c r="BM216"/>
      <c r="BN216"/>
    </row>
    <row r="217" spans="28:66" ht="15.75" customHeight="1" x14ac:dyDescent="0.3">
      <c r="BC217"/>
      <c r="BD217"/>
      <c r="BE217"/>
      <c r="BF217"/>
      <c r="BG217"/>
      <c r="BH217"/>
      <c r="BI217"/>
      <c r="BJ217"/>
      <c r="BK217"/>
      <c r="BL217"/>
      <c r="BM217"/>
      <c r="BN217"/>
    </row>
    <row r="218" spans="28:66" ht="14.4" x14ac:dyDescent="0.3">
      <c r="BC218"/>
      <c r="BD218"/>
      <c r="BE218"/>
      <c r="BF218"/>
      <c r="BG218"/>
      <c r="BH218"/>
      <c r="BI218"/>
      <c r="BJ218"/>
      <c r="BK218"/>
      <c r="BL218"/>
      <c r="BM218"/>
      <c r="BN218"/>
    </row>
    <row r="219" spans="28:66" ht="14.4" x14ac:dyDescent="0.3">
      <c r="BC219"/>
      <c r="BD219"/>
      <c r="BE219"/>
      <c r="BF219"/>
      <c r="BG219"/>
      <c r="BH219"/>
      <c r="BI219"/>
      <c r="BJ219"/>
      <c r="BK219"/>
      <c r="BL219"/>
      <c r="BM219"/>
      <c r="BN219"/>
    </row>
    <row r="220" spans="28:66" ht="14.4" x14ac:dyDescent="0.3">
      <c r="BC220"/>
      <c r="BD220"/>
      <c r="BE220"/>
      <c r="BF220"/>
      <c r="BG220"/>
      <c r="BH220"/>
      <c r="BI220"/>
      <c r="BJ220"/>
      <c r="BK220"/>
      <c r="BL220"/>
      <c r="BM220"/>
      <c r="BN220"/>
    </row>
    <row r="221" spans="28:66" ht="14.4" x14ac:dyDescent="0.3">
      <c r="BC221"/>
      <c r="BD221"/>
      <c r="BE221"/>
      <c r="BF221"/>
      <c r="BG221"/>
      <c r="BH221"/>
      <c r="BI221"/>
      <c r="BJ221"/>
      <c r="BK221"/>
      <c r="BL221"/>
      <c r="BM221"/>
      <c r="BN221"/>
    </row>
    <row r="222" spans="28:66" ht="14.4" x14ac:dyDescent="0.3">
      <c r="BC222"/>
      <c r="BD222"/>
      <c r="BE222"/>
      <c r="BF222"/>
      <c r="BG222"/>
      <c r="BH222"/>
      <c r="BI222"/>
      <c r="BJ222"/>
      <c r="BK222"/>
      <c r="BL222"/>
      <c r="BM222"/>
      <c r="BN222"/>
    </row>
    <row r="223" spans="28:66" ht="14.4" x14ac:dyDescent="0.3">
      <c r="BC223"/>
      <c r="BD223"/>
      <c r="BE223"/>
      <c r="BF223"/>
      <c r="BG223"/>
      <c r="BH223"/>
      <c r="BI223"/>
      <c r="BJ223"/>
      <c r="BK223"/>
      <c r="BL223"/>
      <c r="BM223"/>
      <c r="BN223"/>
    </row>
    <row r="224" spans="28:66" ht="14.4" x14ac:dyDescent="0.3">
      <c r="BC224"/>
      <c r="BD224"/>
      <c r="BE224"/>
      <c r="BF224"/>
      <c r="BG224"/>
      <c r="BH224"/>
      <c r="BI224"/>
      <c r="BJ224"/>
      <c r="BK224"/>
      <c r="BL224"/>
      <c r="BM224"/>
      <c r="BN224"/>
    </row>
    <row r="225" spans="28:66" ht="14.4" x14ac:dyDescent="0.3">
      <c r="BC225"/>
      <c r="BD225"/>
      <c r="BE225"/>
      <c r="BF225"/>
      <c r="BG225"/>
      <c r="BH225"/>
      <c r="BI225"/>
      <c r="BJ225"/>
      <c r="BK225"/>
      <c r="BL225"/>
      <c r="BM225"/>
      <c r="BN225"/>
    </row>
    <row r="226" spans="28:66" ht="14.4" x14ac:dyDescent="0.3">
      <c r="BC226"/>
      <c r="BD226"/>
      <c r="BE226"/>
      <c r="BF226"/>
      <c r="BG226"/>
      <c r="BH226"/>
      <c r="BI226"/>
      <c r="BJ226"/>
      <c r="BK226"/>
      <c r="BL226"/>
      <c r="BM226"/>
      <c r="BN226"/>
    </row>
    <row r="227" spans="28:66" ht="13.2" x14ac:dyDescent="0.25"/>
    <row r="228" spans="28:66" ht="13.2" x14ac:dyDescent="0.25"/>
    <row r="229" spans="28:66" ht="13.2" x14ac:dyDescent="0.25"/>
    <row r="230" spans="28:66" ht="13.2" x14ac:dyDescent="0.25"/>
    <row r="231" spans="28:66" ht="13.2" x14ac:dyDescent="0.25"/>
    <row r="232" spans="28:66" ht="14.4" x14ac:dyDescent="0.3">
      <c r="AB232" s="60" t="s">
        <v>689</v>
      </c>
      <c r="AC232" t="s">
        <v>340</v>
      </c>
    </row>
    <row r="233" spans="28:66" ht="13.2" x14ac:dyDescent="0.25"/>
    <row r="234" spans="28:66" ht="14.4" x14ac:dyDescent="0.3">
      <c r="AB234" t="s">
        <v>802</v>
      </c>
      <c r="AC234" t="s">
        <v>751</v>
      </c>
      <c r="AD234" t="s">
        <v>709</v>
      </c>
      <c r="AE234"/>
    </row>
    <row r="235" spans="28:66" ht="14.4" x14ac:dyDescent="0.3">
      <c r="AB235" s="64">
        <v>7.8793103448275863</v>
      </c>
      <c r="AC235" s="64">
        <v>7.6585365853658534</v>
      </c>
      <c r="AD235" s="64">
        <v>8.1724137931034484</v>
      </c>
      <c r="AE235"/>
    </row>
    <row r="236" spans="28:66" ht="14.4" x14ac:dyDescent="0.3">
      <c r="AB236"/>
      <c r="AC236"/>
      <c r="AD236"/>
    </row>
    <row r="237" spans="28:66" ht="14.4" x14ac:dyDescent="0.3">
      <c r="AB237"/>
      <c r="AC237"/>
      <c r="AD237"/>
    </row>
    <row r="238" spans="28:66" ht="14.4" x14ac:dyDescent="0.3">
      <c r="AB238"/>
      <c r="AC238"/>
      <c r="AD238"/>
    </row>
    <row r="239" spans="28:66" ht="14.4" x14ac:dyDescent="0.3">
      <c r="AB239"/>
      <c r="AC239"/>
      <c r="AD239"/>
    </row>
    <row r="240" spans="28:66" ht="14.4" x14ac:dyDescent="0.3">
      <c r="AB240"/>
      <c r="AC240"/>
      <c r="AD240"/>
    </row>
    <row r="241" spans="28:30" ht="14.4" x14ac:dyDescent="0.3">
      <c r="AB241"/>
      <c r="AC241"/>
      <c r="AD241"/>
    </row>
    <row r="242" spans="28:30" ht="14.4" x14ac:dyDescent="0.3">
      <c r="AB242"/>
      <c r="AC242"/>
      <c r="AD242"/>
    </row>
    <row r="243" spans="28:30" ht="14.4" x14ac:dyDescent="0.3">
      <c r="AB243"/>
      <c r="AC243"/>
      <c r="AD243"/>
    </row>
    <row r="244" spans="28:30" ht="14.4" x14ac:dyDescent="0.3">
      <c r="AB244"/>
      <c r="AC244"/>
      <c r="AD244"/>
    </row>
    <row r="245" spans="28:30" ht="14.4" x14ac:dyDescent="0.3">
      <c r="AB245"/>
      <c r="AC245"/>
      <c r="AD245"/>
    </row>
    <row r="246" spans="28:30" ht="14.4" x14ac:dyDescent="0.3">
      <c r="AB246"/>
      <c r="AC246"/>
      <c r="AD246"/>
    </row>
    <row r="247" spans="28:30" ht="14.4" x14ac:dyDescent="0.3">
      <c r="AB247"/>
      <c r="AC247"/>
      <c r="AD247"/>
    </row>
    <row r="248" spans="28:30" ht="14.4" x14ac:dyDescent="0.3">
      <c r="AB248"/>
      <c r="AC248"/>
      <c r="AD248"/>
    </row>
    <row r="249" spans="28:30" ht="14.4" x14ac:dyDescent="0.3">
      <c r="AB249"/>
      <c r="AC249"/>
      <c r="AD249"/>
    </row>
    <row r="250" spans="28:30" ht="14.4" x14ac:dyDescent="0.3">
      <c r="AB250"/>
      <c r="AC250"/>
      <c r="AD250"/>
    </row>
    <row r="251" spans="28:30" ht="14.4" x14ac:dyDescent="0.3">
      <c r="AB251"/>
      <c r="AC251"/>
      <c r="AD251"/>
    </row>
    <row r="252" spans="28:30" ht="13.2" x14ac:dyDescent="0.25"/>
    <row r="253" spans="28:30" ht="13.2" x14ac:dyDescent="0.25"/>
    <row r="254" spans="28:30" ht="13.2" x14ac:dyDescent="0.25"/>
    <row r="255" spans="28:30" ht="13.2" x14ac:dyDescent="0.25"/>
    <row r="256" spans="28:30" ht="13.2" x14ac:dyDescent="0.25"/>
    <row r="257" spans="39:45" ht="14.4" x14ac:dyDescent="0.3">
      <c r="AM257"/>
      <c r="AN257"/>
      <c r="AO257"/>
      <c r="AP257"/>
      <c r="AQ257"/>
      <c r="AR257"/>
      <c r="AS257"/>
    </row>
    <row r="258" spans="39:45" ht="14.4" x14ac:dyDescent="0.3">
      <c r="AM258"/>
      <c r="AN258"/>
      <c r="AO258"/>
      <c r="AP258"/>
      <c r="AQ258"/>
      <c r="AR258"/>
      <c r="AS258"/>
    </row>
    <row r="259" spans="39:45" ht="14.4" x14ac:dyDescent="0.3">
      <c r="AM259" s="60" t="s">
        <v>706</v>
      </c>
      <c r="AN259" t="s">
        <v>754</v>
      </c>
      <c r="AO259"/>
      <c r="AP259"/>
      <c r="AQ259"/>
      <c r="AR259"/>
      <c r="AS259"/>
    </row>
    <row r="260" spans="39:45" ht="14.4" x14ac:dyDescent="0.3">
      <c r="AM260" s="62" t="s">
        <v>460</v>
      </c>
      <c r="AN260" s="61">
        <v>1</v>
      </c>
      <c r="AO260"/>
      <c r="AP260"/>
      <c r="AQ260"/>
      <c r="AR260"/>
      <c r="AS260"/>
    </row>
    <row r="261" spans="39:45" ht="14.4" x14ac:dyDescent="0.3">
      <c r="AM261" s="62" t="s">
        <v>330</v>
      </c>
      <c r="AN261" s="61">
        <v>6</v>
      </c>
      <c r="AO261"/>
      <c r="AP261"/>
      <c r="AQ261"/>
      <c r="AR261"/>
      <c r="AS261"/>
    </row>
    <row r="262" spans="39:45" ht="14.4" x14ac:dyDescent="0.3">
      <c r="AM262" s="62" t="s">
        <v>388</v>
      </c>
      <c r="AN262" s="61">
        <v>2</v>
      </c>
      <c r="AO262"/>
      <c r="AP262"/>
      <c r="AQ262"/>
      <c r="AR262"/>
      <c r="AS262"/>
    </row>
    <row r="263" spans="39:45" ht="14.4" x14ac:dyDescent="0.3">
      <c r="AM263" s="62" t="s">
        <v>327</v>
      </c>
      <c r="AN263" s="61">
        <v>39</v>
      </c>
      <c r="AO263"/>
      <c r="AP263"/>
      <c r="AQ263"/>
      <c r="AR263"/>
      <c r="AS263"/>
    </row>
    <row r="264" spans="39:45" ht="14.4" x14ac:dyDescent="0.3">
      <c r="AM264" s="62" t="s">
        <v>328</v>
      </c>
      <c r="AN264" s="61">
        <v>49</v>
      </c>
      <c r="AO264"/>
      <c r="AP264"/>
      <c r="AQ264"/>
      <c r="AR264"/>
      <c r="AS264"/>
    </row>
    <row r="265" spans="39:45" ht="14.4" x14ac:dyDescent="0.3">
      <c r="AM265" s="62" t="s">
        <v>707</v>
      </c>
      <c r="AN265" s="61">
        <v>97</v>
      </c>
      <c r="AO265"/>
      <c r="AP265"/>
      <c r="AQ265"/>
      <c r="AR265"/>
      <c r="AS265"/>
    </row>
    <row r="266" spans="39:45" ht="14.4" x14ac:dyDescent="0.3">
      <c r="AM266"/>
      <c r="AN266"/>
      <c r="AO266"/>
      <c r="AP266"/>
      <c r="AQ266"/>
      <c r="AR266"/>
      <c r="AS266"/>
    </row>
    <row r="267" spans="39:45" ht="14.4" x14ac:dyDescent="0.3">
      <c r="AM267"/>
      <c r="AN267"/>
      <c r="AO267"/>
      <c r="AP267"/>
      <c r="AQ267"/>
      <c r="AR267"/>
      <c r="AS267"/>
    </row>
    <row r="268" spans="39:45" ht="14.4" x14ac:dyDescent="0.3">
      <c r="AM268"/>
      <c r="AN268"/>
      <c r="AO268"/>
      <c r="AP268"/>
      <c r="AQ268"/>
      <c r="AR268"/>
      <c r="AS268"/>
    </row>
    <row r="269" spans="39:45" ht="14.4" x14ac:dyDescent="0.3">
      <c r="AM269"/>
      <c r="AN269"/>
      <c r="AO269"/>
      <c r="AP269"/>
      <c r="AQ269"/>
      <c r="AR269"/>
      <c r="AS269"/>
    </row>
    <row r="270" spans="39:45" ht="14.4" x14ac:dyDescent="0.3">
      <c r="AM270"/>
      <c r="AN270"/>
      <c r="AO270"/>
      <c r="AP270"/>
      <c r="AQ270"/>
      <c r="AR270"/>
      <c r="AS270"/>
    </row>
    <row r="271" spans="39:45" ht="14.4" x14ac:dyDescent="0.3">
      <c r="AM271"/>
      <c r="AN271"/>
      <c r="AO271"/>
      <c r="AP271"/>
      <c r="AQ271"/>
      <c r="AR271"/>
      <c r="AS271"/>
    </row>
    <row r="272" spans="39:45" ht="14.4" x14ac:dyDescent="0.3">
      <c r="AM272"/>
      <c r="AN272"/>
      <c r="AO272"/>
      <c r="AP272"/>
      <c r="AQ272"/>
      <c r="AR272"/>
      <c r="AS272"/>
    </row>
    <row r="273" ht="13.2" x14ac:dyDescent="0.25"/>
    <row r="274" ht="13.2" x14ac:dyDescent="0.25"/>
    <row r="275" ht="13.2" x14ac:dyDescent="0.25"/>
  </sheetData>
  <mergeCells count="1">
    <mergeCell ref="I1:V1"/>
  </mergeCells>
  <phoneticPr fontId="19" type="noConversion"/>
  <pageMargins left="0.7" right="0.7" top="0.75" bottom="0.75" header="0.3" footer="0.3"/>
  <pageSetup orientation="portrait" r:id="rId15"/>
  <drawing r:id="rId16"/>
  <tableParts count="1">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BBA26-2EFA-4EA1-9A6F-51E037D545D2}">
  <dimension ref="A2:AS299"/>
  <sheetViews>
    <sheetView zoomScale="55" zoomScaleNormal="55" workbookViewId="0">
      <selection activeCell="A296" sqref="A296"/>
    </sheetView>
  </sheetViews>
  <sheetFormatPr defaultRowHeight="14.4" x14ac:dyDescent="0.3"/>
  <cols>
    <col min="1" max="1" width="33.6640625" bestFit="1" customWidth="1"/>
    <col min="2" max="2" width="22.33203125" bestFit="1" customWidth="1"/>
    <col min="3" max="3" width="9.77734375" bestFit="1" customWidth="1"/>
    <col min="4" max="4" width="10.6640625" bestFit="1" customWidth="1"/>
    <col min="5" max="5" width="14.88671875" bestFit="1" customWidth="1"/>
  </cols>
  <sheetData>
    <row r="2" spans="1:8" x14ac:dyDescent="0.3">
      <c r="A2" t="s">
        <v>776</v>
      </c>
    </row>
    <row r="3" spans="1:8" x14ac:dyDescent="0.3">
      <c r="A3" s="47"/>
      <c r="B3" s="47"/>
      <c r="C3" s="47"/>
      <c r="D3" s="47"/>
      <c r="E3" s="47"/>
      <c r="F3" s="47"/>
      <c r="G3" s="47"/>
      <c r="H3" s="47"/>
    </row>
    <row r="4" spans="1:8" x14ac:dyDescent="0.3">
      <c r="B4" s="60" t="s">
        <v>708</v>
      </c>
      <c r="F4" s="47"/>
      <c r="G4" s="47"/>
      <c r="H4" s="47"/>
    </row>
    <row r="5" spans="1:8" x14ac:dyDescent="0.3">
      <c r="B5" t="s">
        <v>332</v>
      </c>
      <c r="C5" t="s">
        <v>354</v>
      </c>
      <c r="D5" t="s">
        <v>345</v>
      </c>
      <c r="E5" t="s">
        <v>707</v>
      </c>
      <c r="F5" s="47"/>
      <c r="G5" s="47"/>
      <c r="H5" s="47"/>
    </row>
    <row r="6" spans="1:8" x14ac:dyDescent="0.3">
      <c r="A6" t="s">
        <v>741</v>
      </c>
      <c r="B6" s="61">
        <v>4</v>
      </c>
      <c r="C6" s="61">
        <v>12</v>
      </c>
      <c r="D6" s="61">
        <v>28</v>
      </c>
      <c r="E6" s="61">
        <v>44</v>
      </c>
      <c r="F6" s="47"/>
      <c r="G6" s="47"/>
      <c r="H6" s="47"/>
    </row>
    <row r="7" spans="1:8" x14ac:dyDescent="0.3">
      <c r="D7" s="47"/>
      <c r="E7" s="47"/>
      <c r="F7" s="47"/>
      <c r="G7" s="47"/>
      <c r="H7" s="47"/>
    </row>
    <row r="8" spans="1:8" x14ac:dyDescent="0.3">
      <c r="A8" s="47"/>
      <c r="G8" s="47"/>
      <c r="H8" s="47"/>
    </row>
    <row r="9" spans="1:8" x14ac:dyDescent="0.3">
      <c r="A9" s="47"/>
      <c r="G9" s="47"/>
      <c r="H9" s="47"/>
    </row>
    <row r="10" spans="1:8" x14ac:dyDescent="0.3">
      <c r="A10" s="47"/>
      <c r="G10" s="47"/>
      <c r="H10" s="47"/>
    </row>
    <row r="11" spans="1:8" x14ac:dyDescent="0.3">
      <c r="A11" s="47"/>
      <c r="G11" s="47"/>
      <c r="H11" s="47"/>
    </row>
    <row r="12" spans="1:8" x14ac:dyDescent="0.3">
      <c r="A12" s="47"/>
      <c r="G12" s="47"/>
      <c r="H12" s="47"/>
    </row>
    <row r="13" spans="1:8" x14ac:dyDescent="0.3">
      <c r="A13" s="47"/>
      <c r="E13" s="47"/>
      <c r="F13" s="47"/>
      <c r="G13" s="47"/>
      <c r="H13" s="47"/>
    </row>
    <row r="14" spans="1:8" x14ac:dyDescent="0.3">
      <c r="A14" s="47"/>
      <c r="E14" s="47"/>
      <c r="F14" s="47"/>
      <c r="G14" s="47"/>
      <c r="H14" s="47"/>
    </row>
    <row r="15" spans="1:8" x14ac:dyDescent="0.3">
      <c r="A15" s="47"/>
      <c r="E15" s="47"/>
      <c r="F15" s="47"/>
      <c r="G15" s="47"/>
      <c r="H15" s="47"/>
    </row>
    <row r="16" spans="1:8" x14ac:dyDescent="0.3">
      <c r="A16" s="47"/>
      <c r="B16" s="47"/>
      <c r="C16" s="47"/>
      <c r="D16" s="47"/>
      <c r="E16" s="47"/>
      <c r="F16" s="47"/>
      <c r="G16" s="47"/>
      <c r="H16" s="47"/>
    </row>
    <row r="17" spans="1:45" x14ac:dyDescent="0.3">
      <c r="A17" s="47"/>
      <c r="B17" s="47"/>
      <c r="C17" s="47"/>
      <c r="D17" s="47"/>
      <c r="E17" s="47"/>
      <c r="F17" s="47"/>
      <c r="G17" s="47"/>
      <c r="H17" s="47"/>
    </row>
    <row r="18" spans="1:45" x14ac:dyDescent="0.3">
      <c r="A18" s="47"/>
      <c r="B18" s="47"/>
      <c r="C18" s="47"/>
      <c r="D18" s="47"/>
      <c r="E18" s="47"/>
      <c r="F18" s="47"/>
      <c r="G18" s="47"/>
      <c r="H18" s="47"/>
    </row>
    <row r="19" spans="1:45" x14ac:dyDescent="0.3">
      <c r="A19" s="47"/>
      <c r="B19" s="47"/>
      <c r="C19" s="47"/>
      <c r="D19" s="47"/>
      <c r="E19" s="47"/>
      <c r="F19" s="47"/>
      <c r="G19" s="47"/>
      <c r="H19" s="47"/>
    </row>
    <row r="20" spans="1:45" x14ac:dyDescent="0.3">
      <c r="A20" s="47"/>
      <c r="B20" s="47"/>
      <c r="C20" s="47"/>
      <c r="D20" s="47"/>
      <c r="E20" s="47"/>
      <c r="F20" s="47"/>
      <c r="G20" s="47"/>
      <c r="H20" s="47"/>
    </row>
    <row r="21" spans="1:45" x14ac:dyDescent="0.3">
      <c r="A21" s="47"/>
      <c r="B21" s="47"/>
      <c r="C21" s="47"/>
      <c r="D21" s="47"/>
      <c r="E21" s="47"/>
      <c r="F21" s="47"/>
      <c r="G21" s="47"/>
      <c r="H21" s="47"/>
    </row>
    <row r="22" spans="1:45" x14ac:dyDescent="0.3">
      <c r="A22" s="47"/>
      <c r="B22" s="47"/>
      <c r="C22" s="47"/>
      <c r="D22" s="47"/>
      <c r="E22" s="47"/>
      <c r="F22" s="47"/>
      <c r="G22" s="47"/>
      <c r="H22" s="47"/>
    </row>
    <row r="23" spans="1:45" x14ac:dyDescent="0.3">
      <c r="A23" s="47"/>
      <c r="B23" s="47"/>
      <c r="C23" s="47"/>
      <c r="D23" s="47"/>
      <c r="E23" s="47"/>
      <c r="F23" s="47"/>
      <c r="G23" s="47"/>
      <c r="H23" s="47"/>
    </row>
    <row r="24" spans="1:45" x14ac:dyDescent="0.3">
      <c r="A24" s="47"/>
      <c r="B24" s="47"/>
      <c r="C24" s="47"/>
      <c r="D24" s="47"/>
      <c r="E24" s="47"/>
      <c r="F24" s="47"/>
      <c r="G24" s="47"/>
      <c r="H24" s="47"/>
    </row>
    <row r="25" spans="1:45" x14ac:dyDescent="0.3">
      <c r="A25" s="47"/>
      <c r="B25" s="47"/>
      <c r="C25" s="47"/>
      <c r="D25" s="47"/>
      <c r="E25" s="47"/>
      <c r="F25" s="47"/>
      <c r="G25" s="47"/>
      <c r="H25" s="47"/>
    </row>
    <row r="26" spans="1:45" x14ac:dyDescent="0.3">
      <c r="A26" s="47"/>
      <c r="B26" s="47"/>
      <c r="C26" s="47"/>
      <c r="D26" s="47"/>
      <c r="E26" s="47"/>
      <c r="F26" s="47"/>
      <c r="G26" s="47"/>
      <c r="H26" s="47"/>
    </row>
    <row r="27" spans="1:45" x14ac:dyDescent="0.3">
      <c r="A27" s="47"/>
      <c r="B27" s="47"/>
      <c r="C27" s="47"/>
      <c r="D27" s="47"/>
      <c r="E27" s="47"/>
      <c r="F27" s="47"/>
      <c r="G27" s="47"/>
      <c r="H27" s="47"/>
    </row>
    <row r="28" spans="1:45" x14ac:dyDescent="0.3">
      <c r="A28" s="47"/>
      <c r="B28" s="47"/>
      <c r="C28" s="47"/>
      <c r="D28" s="47"/>
      <c r="E28" s="47"/>
      <c r="F28" s="47"/>
      <c r="G28" s="47"/>
      <c r="H28" s="47"/>
    </row>
    <row r="29" spans="1:45" x14ac:dyDescent="0.3">
      <c r="A29" s="47"/>
      <c r="B29" s="47"/>
      <c r="C29" s="47"/>
      <c r="D29" s="47"/>
      <c r="E29" s="47"/>
      <c r="F29" s="47"/>
      <c r="G29" s="47"/>
      <c r="H29" s="47"/>
    </row>
    <row r="30" spans="1:45" x14ac:dyDescent="0.3">
      <c r="A30" t="s">
        <v>777</v>
      </c>
      <c r="B30" s="47"/>
      <c r="C30" s="47"/>
      <c r="D30" s="47"/>
      <c r="E30" s="47"/>
      <c r="F30" s="47"/>
      <c r="G30" s="47"/>
      <c r="H30" s="47"/>
    </row>
    <row r="31" spans="1:45" x14ac:dyDescent="0.3">
      <c r="A31" s="47"/>
      <c r="E31" s="47"/>
      <c r="F31" s="47"/>
      <c r="G31" s="47"/>
      <c r="H31" s="47"/>
    </row>
    <row r="32" spans="1:45" x14ac:dyDescent="0.3">
      <c r="A32" s="47"/>
      <c r="E32" s="47"/>
      <c r="F32" s="47"/>
      <c r="G32" s="47"/>
      <c r="H32" s="47"/>
      <c r="S32" s="87" t="s">
        <v>5</v>
      </c>
      <c r="T32" s="87"/>
      <c r="U32" s="87"/>
      <c r="V32" s="87"/>
      <c r="W32" s="15"/>
      <c r="X32" s="87" t="s">
        <v>6</v>
      </c>
      <c r="Y32" s="87"/>
      <c r="Z32" s="87"/>
      <c r="AA32" s="1"/>
      <c r="AB32" s="87" t="s">
        <v>10</v>
      </c>
      <c r="AC32" s="87"/>
      <c r="AD32" s="87"/>
      <c r="AE32" s="87"/>
      <c r="AF32" s="87"/>
      <c r="AG32" s="87"/>
      <c r="AH32" s="15"/>
      <c r="AI32" s="87" t="s">
        <v>11</v>
      </c>
      <c r="AJ32" s="87"/>
      <c r="AK32" s="87"/>
      <c r="AL32" s="87"/>
      <c r="AM32" s="17"/>
      <c r="AN32" s="88" t="s">
        <v>12</v>
      </c>
      <c r="AO32" s="88"/>
      <c r="AP32" s="88"/>
      <c r="AQ32" s="88"/>
      <c r="AR32" s="88"/>
      <c r="AS32" s="17"/>
    </row>
    <row r="33" spans="1:45" ht="27.6" x14ac:dyDescent="0.3">
      <c r="A33" s="47"/>
      <c r="E33" s="47"/>
      <c r="F33" s="47"/>
      <c r="G33" s="47"/>
      <c r="H33" s="47"/>
      <c r="S33" s="16" t="s">
        <v>3</v>
      </c>
      <c r="T33" s="3" t="s">
        <v>4</v>
      </c>
      <c r="U33" s="3" t="s">
        <v>9</v>
      </c>
      <c r="V33" s="3" t="s">
        <v>44</v>
      </c>
      <c r="W33" s="14" t="s">
        <v>35</v>
      </c>
      <c r="X33" s="3" t="s">
        <v>7</v>
      </c>
      <c r="Y33" s="3" t="s">
        <v>8</v>
      </c>
      <c r="Z33" s="3" t="s">
        <v>44</v>
      </c>
      <c r="AA33" s="14" t="s">
        <v>35</v>
      </c>
      <c r="AB33" s="3" t="s">
        <v>45</v>
      </c>
      <c r="AC33" s="3" t="s">
        <v>46</v>
      </c>
      <c r="AD33" s="3" t="s">
        <v>47</v>
      </c>
      <c r="AE33" s="3" t="s">
        <v>48</v>
      </c>
      <c r="AF33" s="3" t="s">
        <v>49</v>
      </c>
      <c r="AG33" s="3" t="s">
        <v>50</v>
      </c>
      <c r="AH33" s="14" t="s">
        <v>35</v>
      </c>
      <c r="AI33" s="3" t="s">
        <v>51</v>
      </c>
      <c r="AJ33" s="3" t="s">
        <v>52</v>
      </c>
      <c r="AK33" s="3" t="s">
        <v>53</v>
      </c>
      <c r="AL33" s="3" t="s">
        <v>44</v>
      </c>
      <c r="AM33" s="14" t="s">
        <v>35</v>
      </c>
      <c r="AN33" s="3" t="s">
        <v>13</v>
      </c>
      <c r="AO33" s="3" t="s">
        <v>14</v>
      </c>
      <c r="AP33" s="3" t="s">
        <v>9</v>
      </c>
      <c r="AQ33" s="3" t="s">
        <v>15</v>
      </c>
      <c r="AR33" s="3" t="s">
        <v>44</v>
      </c>
      <c r="AS33" s="14" t="s">
        <v>35</v>
      </c>
    </row>
    <row r="34" spans="1:45" x14ac:dyDescent="0.3">
      <c r="A34" s="47"/>
      <c r="E34" s="47"/>
      <c r="F34" s="47"/>
      <c r="G34" s="47"/>
      <c r="H34" s="47"/>
      <c r="S34" s="36">
        <f>'IPTT Master'!J6/SUM('IPTT Master'!$J6:$M6)</f>
        <v>0.43478260869565216</v>
      </c>
      <c r="T34" s="36">
        <f>'IPTT Master'!K6/SUM('IPTT Master'!$J6:$M6)</f>
        <v>0.56521739130434778</v>
      </c>
      <c r="U34" s="36">
        <f>'IPTT Master'!L6/SUM('IPTT Master'!$J6:$M6)</f>
        <v>0</v>
      </c>
      <c r="V34" s="36">
        <f>'IPTT Master'!M6/SUM('IPTT Master'!$J6:$M6)</f>
        <v>0</v>
      </c>
      <c r="W34" s="36"/>
      <c r="X34" s="36">
        <f>'IPTT Master'!O6/SUM('IPTT Master'!$O6:$Q6)</f>
        <v>0</v>
      </c>
      <c r="Y34" s="36">
        <f>'IPTT Master'!P6/SUM('IPTT Master'!$O6:$Q6)</f>
        <v>1</v>
      </c>
      <c r="Z34" s="36">
        <f>'IPTT Master'!Q6/SUM('IPTT Master'!$O6:$Q6)</f>
        <v>0</v>
      </c>
      <c r="AA34" s="36"/>
      <c r="AB34" s="36">
        <f>'IPTT Master'!S6/SUM('IPTT Master'!$S6:$X6)</f>
        <v>0.55000000000000004</v>
      </c>
      <c r="AC34" s="36">
        <f>'IPTT Master'!T6/SUM('IPTT Master'!$S6:$X6)</f>
        <v>0.25</v>
      </c>
      <c r="AD34" s="36">
        <f>'IPTT Master'!U6/SUM('IPTT Master'!$S6:$X6)</f>
        <v>0.15</v>
      </c>
      <c r="AE34" s="36">
        <f>'IPTT Master'!V6/SUM('IPTT Master'!$S6:$X6)</f>
        <v>0.05</v>
      </c>
      <c r="AF34" s="36">
        <f>'IPTT Master'!W6/SUM('IPTT Master'!$S6:$X6)</f>
        <v>0</v>
      </c>
      <c r="AG34" s="36">
        <f>'IPTT Master'!X6/SUM('IPTT Master'!$S6:$X6)</f>
        <v>0</v>
      </c>
      <c r="AH34" s="36"/>
      <c r="AI34" s="36">
        <f>'IPTT Master'!Z6/SUM('IPTT Master'!$Z6:$AC6)</f>
        <v>0.53333333333333333</v>
      </c>
      <c r="AJ34" s="36">
        <f>'IPTT Master'!AA6/SUM('IPTT Master'!$Z6:$AC6)</f>
        <v>0.46666666666666667</v>
      </c>
      <c r="AK34" s="36">
        <f>'IPTT Master'!AB6/SUM('IPTT Master'!$Z6:$AC6)</f>
        <v>0</v>
      </c>
      <c r="AL34" s="36">
        <f>'IPTT Master'!AC6/SUM('IPTT Master'!$Z6:$AC6)</f>
        <v>0</v>
      </c>
      <c r="AM34" s="36"/>
      <c r="AN34" s="36">
        <f>'IPTT Master'!AE6/SUM('IPTT Master'!$AE6:$AI6)</f>
        <v>0.25</v>
      </c>
      <c r="AO34" s="36">
        <f>'IPTT Master'!AF6/SUM('IPTT Master'!$AE6:$AI6)</f>
        <v>0.25</v>
      </c>
      <c r="AP34" s="36">
        <f>'IPTT Master'!AG6/SUM('IPTT Master'!$AE6:$AI6)</f>
        <v>8.3333333333333329E-2</v>
      </c>
      <c r="AQ34" s="36">
        <f>'IPTT Master'!AH6/SUM('IPTT Master'!$AE6:$AI6)</f>
        <v>0.41666666666666669</v>
      </c>
      <c r="AR34" s="36">
        <f>'IPTT Master'!AI6/SUM('IPTT Master'!$AE6:$AI6)</f>
        <v>0</v>
      </c>
    </row>
    <row r="35" spans="1:45" x14ac:dyDescent="0.3">
      <c r="A35" s="47"/>
      <c r="E35" s="47"/>
      <c r="F35" s="47"/>
      <c r="G35" s="47"/>
      <c r="H35" s="47"/>
      <c r="S35" s="36">
        <f>'IPTT Master'!J7/SUM('IPTT Master'!$J7:$M7)</f>
        <v>0.41463414634146339</v>
      </c>
      <c r="T35" s="36">
        <f>'IPTT Master'!K7/SUM('IPTT Master'!$J7:$M7)</f>
        <v>0.56794425087108014</v>
      </c>
      <c r="U35" s="36">
        <f>'IPTT Master'!L7/SUM('IPTT Master'!$J7:$M7)</f>
        <v>1.0452961672473868E-2</v>
      </c>
      <c r="V35" s="36">
        <f>'IPTT Master'!M7/SUM('IPTT Master'!$J7:$M7)</f>
        <v>6.9686411149825784E-3</v>
      </c>
      <c r="W35" s="36"/>
      <c r="X35" s="36">
        <f>'IPTT Master'!O7/SUM('IPTT Master'!$O7:$Q7)</f>
        <v>1.6949152542372881E-2</v>
      </c>
      <c r="Y35" s="36">
        <f>'IPTT Master'!P7/SUM('IPTT Master'!$O7:$Q7)</f>
        <v>0.9152542372881356</v>
      </c>
      <c r="Z35" s="36">
        <f>'IPTT Master'!Q7/SUM('IPTT Master'!$O7:$Q7)</f>
        <v>6.7796610169491525E-2</v>
      </c>
      <c r="AA35" s="36"/>
      <c r="AB35" s="36">
        <f>'IPTT Master'!S7/SUM('IPTT Master'!$S7:$X7)</f>
        <v>0.57839721254355403</v>
      </c>
      <c r="AC35" s="36">
        <f>'IPTT Master'!T7/SUM('IPTT Master'!$S7:$X7)</f>
        <v>0.20557491289198607</v>
      </c>
      <c r="AD35" s="36">
        <f>'IPTT Master'!U7/SUM('IPTT Master'!$S7:$X7)</f>
        <v>0.10801393728222997</v>
      </c>
      <c r="AE35" s="36">
        <f>'IPTT Master'!V7/SUM('IPTT Master'!$S7:$X7)</f>
        <v>8.3623693379790948E-2</v>
      </c>
      <c r="AF35" s="36">
        <f>'IPTT Master'!W7/SUM('IPTT Master'!$S7:$X7)</f>
        <v>2.0905923344947737E-2</v>
      </c>
      <c r="AG35" s="36">
        <f>'IPTT Master'!X7/SUM('IPTT Master'!$S7:$X7)</f>
        <v>3.4843205574912892E-3</v>
      </c>
      <c r="AH35" s="36"/>
      <c r="AI35" s="36">
        <f>'IPTT Master'!Z7/SUM('IPTT Master'!$Z7:$AC7)</f>
        <v>0.44</v>
      </c>
      <c r="AJ35" s="36">
        <f>'IPTT Master'!AA7/SUM('IPTT Master'!$Z7:$AC7)</f>
        <v>0.56000000000000005</v>
      </c>
      <c r="AK35" s="36">
        <f>'IPTT Master'!AB7/SUM('IPTT Master'!$Z7:$AC7)</f>
        <v>0</v>
      </c>
      <c r="AL35" s="36">
        <f>'IPTT Master'!AC7/SUM('IPTT Master'!$Z7:$AC7)</f>
        <v>0</v>
      </c>
      <c r="AM35" s="36"/>
      <c r="AN35" s="36">
        <f>'IPTT Master'!AE7/SUM('IPTT Master'!$AE7:$AI7)</f>
        <v>0.22627737226277372</v>
      </c>
      <c r="AO35" s="36">
        <f>'IPTT Master'!AF7/SUM('IPTT Master'!$AE7:$AI7)</f>
        <v>0.29927007299270075</v>
      </c>
      <c r="AP35" s="36">
        <f>'IPTT Master'!AG7/SUM('IPTT Master'!$AE7:$AI7)</f>
        <v>1.4598540145985401E-2</v>
      </c>
      <c r="AQ35" s="36">
        <f>'IPTT Master'!AH7/SUM('IPTT Master'!$AE7:$AI7)</f>
        <v>0.27737226277372262</v>
      </c>
      <c r="AR35" s="36">
        <f>'IPTT Master'!AI7/SUM('IPTT Master'!$AE7:$AI7)</f>
        <v>0.18248175182481752</v>
      </c>
    </row>
    <row r="36" spans="1:45" x14ac:dyDescent="0.3">
      <c r="A36" s="47"/>
      <c r="E36" s="47"/>
      <c r="F36" s="47"/>
      <c r="G36" s="47"/>
      <c r="H36" s="47"/>
    </row>
    <row r="37" spans="1:45" x14ac:dyDescent="0.3">
      <c r="A37" s="47"/>
      <c r="E37" s="47"/>
      <c r="F37" s="47"/>
      <c r="G37" s="47"/>
      <c r="H37" s="47"/>
    </row>
    <row r="38" spans="1:45" x14ac:dyDescent="0.3">
      <c r="A38" s="47"/>
      <c r="E38" s="47"/>
      <c r="F38" s="47"/>
      <c r="G38" s="47"/>
      <c r="H38" s="47"/>
    </row>
    <row r="39" spans="1:45" x14ac:dyDescent="0.3">
      <c r="A39" s="47"/>
      <c r="E39" s="47"/>
      <c r="F39" s="47"/>
      <c r="G39" s="47"/>
      <c r="H39" s="47"/>
    </row>
    <row r="40" spans="1:45" x14ac:dyDescent="0.3">
      <c r="A40" s="47"/>
      <c r="E40" s="47"/>
      <c r="F40" s="47"/>
      <c r="G40" s="47"/>
      <c r="H40" s="47"/>
    </row>
    <row r="41" spans="1:45" x14ac:dyDescent="0.3">
      <c r="A41" s="47"/>
      <c r="E41" s="47"/>
      <c r="F41" s="47"/>
      <c r="G41" s="47"/>
      <c r="H41" s="47"/>
    </row>
    <row r="42" spans="1:45" x14ac:dyDescent="0.3">
      <c r="A42" s="47"/>
      <c r="B42" s="47"/>
      <c r="C42" s="47"/>
      <c r="D42" s="47"/>
      <c r="E42" s="47"/>
      <c r="F42" s="47"/>
      <c r="G42" s="47"/>
      <c r="H42" s="47"/>
    </row>
    <row r="81" spans="1:1" x14ac:dyDescent="0.3">
      <c r="A81" t="s">
        <v>778</v>
      </c>
    </row>
    <row r="132" spans="1:7" x14ac:dyDescent="0.3">
      <c r="A132" t="s">
        <v>779</v>
      </c>
    </row>
    <row r="134" spans="1:7" x14ac:dyDescent="0.3">
      <c r="A134" s="47"/>
      <c r="B134" s="47"/>
      <c r="C134" s="47"/>
      <c r="D134" s="47"/>
      <c r="E134" s="47"/>
      <c r="F134" s="47"/>
      <c r="G134" s="47"/>
    </row>
    <row r="135" spans="1:7" x14ac:dyDescent="0.3">
      <c r="A135" s="47"/>
      <c r="B135" s="47"/>
      <c r="C135" s="47"/>
      <c r="D135" s="47"/>
      <c r="E135" s="47"/>
      <c r="F135" s="47"/>
      <c r="G135" s="47"/>
    </row>
    <row r="136" spans="1:7" x14ac:dyDescent="0.3">
      <c r="A136" s="47"/>
      <c r="B136" s="47"/>
      <c r="C136" s="47"/>
      <c r="D136" s="47"/>
      <c r="E136" s="47"/>
      <c r="F136" s="47"/>
      <c r="G136" s="47"/>
    </row>
    <row r="137" spans="1:7" x14ac:dyDescent="0.3">
      <c r="A137" s="47"/>
      <c r="B137" s="47"/>
      <c r="C137" s="47"/>
      <c r="D137" s="47"/>
      <c r="E137" s="47"/>
      <c r="F137" s="47"/>
      <c r="G137" s="47"/>
    </row>
    <row r="138" spans="1:7" x14ac:dyDescent="0.3">
      <c r="A138" s="47"/>
      <c r="B138" s="47"/>
      <c r="C138" s="47"/>
      <c r="D138" s="47"/>
      <c r="E138" s="47"/>
      <c r="F138" s="47"/>
      <c r="G138" s="47"/>
    </row>
    <row r="139" spans="1:7" x14ac:dyDescent="0.3">
      <c r="A139" s="47"/>
      <c r="B139" s="47"/>
      <c r="C139" s="47"/>
      <c r="D139" s="47"/>
      <c r="E139" s="47"/>
      <c r="F139" s="47"/>
      <c r="G139" s="47"/>
    </row>
    <row r="140" spans="1:7" x14ac:dyDescent="0.3">
      <c r="A140" s="47"/>
      <c r="B140" s="47"/>
      <c r="C140" s="47"/>
      <c r="D140" s="47"/>
      <c r="E140" s="47"/>
      <c r="F140" s="47"/>
      <c r="G140" s="47"/>
    </row>
    <row r="141" spans="1:7" x14ac:dyDescent="0.3">
      <c r="A141" s="47"/>
      <c r="B141" s="47"/>
      <c r="C141" s="47"/>
      <c r="D141" s="47"/>
      <c r="E141" s="47"/>
      <c r="F141" s="47"/>
      <c r="G141" s="47"/>
    </row>
    <row r="142" spans="1:7" x14ac:dyDescent="0.3">
      <c r="A142" s="47"/>
      <c r="B142" s="47"/>
      <c r="C142" s="47"/>
      <c r="D142" s="47"/>
      <c r="E142" s="47"/>
      <c r="F142" s="47"/>
      <c r="G142" s="47"/>
    </row>
    <row r="143" spans="1:7" x14ac:dyDescent="0.3">
      <c r="A143" s="47"/>
      <c r="B143" s="47"/>
      <c r="C143" s="47"/>
      <c r="D143" s="47"/>
      <c r="E143" s="47"/>
      <c r="F143" s="47"/>
      <c r="G143" s="47"/>
    </row>
    <row r="144" spans="1:7" x14ac:dyDescent="0.3">
      <c r="A144" s="47"/>
      <c r="B144" s="47"/>
      <c r="C144" s="47"/>
      <c r="D144" s="47"/>
      <c r="E144" s="47"/>
      <c r="F144" s="47"/>
      <c r="G144" s="47"/>
    </row>
    <row r="145" spans="1:7" x14ac:dyDescent="0.3">
      <c r="A145" s="47"/>
      <c r="B145" s="47"/>
      <c r="C145" s="47"/>
      <c r="D145" s="47"/>
      <c r="E145" s="47"/>
      <c r="F145" s="47"/>
      <c r="G145" s="47"/>
    </row>
    <row r="146" spans="1:7" x14ac:dyDescent="0.3">
      <c r="A146" s="47"/>
      <c r="B146" s="47"/>
      <c r="C146" s="47"/>
      <c r="D146" s="47"/>
      <c r="E146" s="47"/>
      <c r="F146" s="47"/>
      <c r="G146" s="47"/>
    </row>
    <row r="147" spans="1:7" x14ac:dyDescent="0.3">
      <c r="A147" s="47"/>
      <c r="B147" s="47"/>
      <c r="C147" s="47"/>
      <c r="D147" s="47"/>
      <c r="E147" s="47"/>
      <c r="F147" s="47"/>
      <c r="G147" s="47"/>
    </row>
    <row r="148" spans="1:7" x14ac:dyDescent="0.3">
      <c r="A148" s="47"/>
      <c r="B148" s="47"/>
      <c r="C148" s="47"/>
      <c r="D148" s="47"/>
      <c r="E148" s="47"/>
      <c r="F148" s="47"/>
      <c r="G148" s="47"/>
    </row>
    <row r="149" spans="1:7" x14ac:dyDescent="0.3">
      <c r="A149" s="47"/>
      <c r="B149" s="47"/>
      <c r="C149" s="47"/>
      <c r="D149" s="47"/>
      <c r="E149" s="47"/>
      <c r="F149" s="47"/>
      <c r="G149" s="47"/>
    </row>
    <row r="150" spans="1:7" x14ac:dyDescent="0.3">
      <c r="A150" s="47"/>
      <c r="B150" s="47"/>
      <c r="C150" s="47"/>
      <c r="D150" s="47"/>
      <c r="E150" s="47"/>
      <c r="F150" s="47"/>
      <c r="G150" s="47"/>
    </row>
    <row r="151" spans="1:7" x14ac:dyDescent="0.3">
      <c r="A151" s="47"/>
      <c r="B151" s="47"/>
      <c r="C151" s="47"/>
      <c r="D151" s="47"/>
      <c r="E151" s="47"/>
      <c r="F151" s="47"/>
      <c r="G151" s="47"/>
    </row>
    <row r="152" spans="1:7" x14ac:dyDescent="0.3">
      <c r="A152" s="47"/>
      <c r="B152" s="47"/>
      <c r="C152" s="47"/>
      <c r="D152" s="47"/>
      <c r="E152" s="47"/>
      <c r="F152" s="47"/>
      <c r="G152" s="47"/>
    </row>
    <row r="153" spans="1:7" x14ac:dyDescent="0.3">
      <c r="A153" s="47"/>
      <c r="B153" s="47"/>
      <c r="C153" s="47"/>
      <c r="D153" s="47"/>
      <c r="E153" s="47"/>
      <c r="F153" s="47"/>
      <c r="G153" s="47"/>
    </row>
    <row r="154" spans="1:7" x14ac:dyDescent="0.3">
      <c r="A154" s="47"/>
      <c r="B154" s="47"/>
      <c r="C154" s="47"/>
      <c r="D154" s="47"/>
      <c r="E154" s="47"/>
      <c r="F154" s="47"/>
      <c r="G154" s="47"/>
    </row>
    <row r="155" spans="1:7" x14ac:dyDescent="0.3">
      <c r="A155" s="47"/>
      <c r="B155" s="47"/>
      <c r="C155" s="47"/>
      <c r="D155" s="47"/>
      <c r="E155" s="47"/>
      <c r="F155" s="47"/>
      <c r="G155" s="47"/>
    </row>
    <row r="156" spans="1:7" x14ac:dyDescent="0.3">
      <c r="A156" s="47"/>
      <c r="B156" s="47"/>
      <c r="C156" s="47"/>
      <c r="D156" s="47"/>
      <c r="E156" s="47"/>
      <c r="F156" s="47"/>
      <c r="G156" s="47"/>
    </row>
    <row r="157" spans="1:7" x14ac:dyDescent="0.3">
      <c r="A157" s="47"/>
      <c r="B157" s="47"/>
      <c r="C157" s="47"/>
      <c r="D157" s="47"/>
      <c r="E157" s="47"/>
      <c r="F157" s="47"/>
      <c r="G157" s="47"/>
    </row>
    <row r="158" spans="1:7" x14ac:dyDescent="0.3">
      <c r="A158" s="47"/>
      <c r="B158" s="47"/>
      <c r="C158" s="47"/>
      <c r="D158" s="47"/>
      <c r="E158" s="47"/>
      <c r="F158" s="47"/>
      <c r="G158" s="47"/>
    </row>
    <row r="159" spans="1:7" x14ac:dyDescent="0.3">
      <c r="A159" s="47"/>
      <c r="B159" s="47"/>
      <c r="C159" s="47"/>
      <c r="D159" s="47"/>
      <c r="E159" s="47"/>
      <c r="F159" s="47"/>
      <c r="G159" s="47"/>
    </row>
    <row r="160" spans="1:7" x14ac:dyDescent="0.3">
      <c r="A160" s="47"/>
      <c r="B160" s="47"/>
      <c r="C160" s="47"/>
      <c r="D160" s="47"/>
      <c r="E160" s="47"/>
      <c r="F160" s="47"/>
      <c r="G160" s="47"/>
    </row>
    <row r="161" spans="1:7" x14ac:dyDescent="0.3">
      <c r="A161" s="47"/>
      <c r="B161" s="47"/>
      <c r="C161" s="47"/>
      <c r="D161" s="47"/>
      <c r="E161" s="47"/>
      <c r="F161" s="47"/>
      <c r="G161" s="47"/>
    </row>
    <row r="162" spans="1:7" x14ac:dyDescent="0.3">
      <c r="A162" s="47"/>
      <c r="B162" s="47"/>
      <c r="C162" s="47"/>
      <c r="D162" s="47"/>
      <c r="E162" s="47"/>
      <c r="F162" s="47"/>
      <c r="G162" s="47"/>
    </row>
    <row r="163" spans="1:7" x14ac:dyDescent="0.3">
      <c r="A163" s="47"/>
      <c r="B163" s="47"/>
      <c r="C163" s="47"/>
      <c r="D163" s="47"/>
      <c r="E163" s="47"/>
      <c r="F163" s="47"/>
      <c r="G163" s="47"/>
    </row>
    <row r="164" spans="1:7" x14ac:dyDescent="0.3">
      <c r="A164" s="47"/>
      <c r="B164" s="47"/>
      <c r="C164" s="47"/>
      <c r="D164" s="47"/>
      <c r="E164" s="47"/>
      <c r="F164" s="47"/>
      <c r="G164" s="47"/>
    </row>
    <row r="165" spans="1:7" x14ac:dyDescent="0.3">
      <c r="A165" s="47"/>
      <c r="B165" s="47"/>
      <c r="C165" s="47"/>
      <c r="D165" s="47"/>
      <c r="E165" s="47"/>
      <c r="F165" s="47"/>
      <c r="G165" s="47"/>
    </row>
    <row r="166" spans="1:7" x14ac:dyDescent="0.3">
      <c r="A166" s="47"/>
      <c r="B166" s="47"/>
      <c r="C166" s="47"/>
      <c r="D166" s="47"/>
      <c r="E166" s="47"/>
      <c r="F166" s="47"/>
      <c r="G166" s="47"/>
    </row>
    <row r="167" spans="1:7" x14ac:dyDescent="0.3">
      <c r="A167" s="47"/>
      <c r="B167" s="47"/>
      <c r="C167" s="47"/>
      <c r="D167" s="47"/>
      <c r="E167" s="47"/>
      <c r="F167" s="47"/>
      <c r="G167" s="47"/>
    </row>
    <row r="168" spans="1:7" x14ac:dyDescent="0.3">
      <c r="A168" s="47"/>
      <c r="B168" s="47"/>
      <c r="C168" s="47"/>
      <c r="D168" s="47"/>
      <c r="E168" s="47"/>
      <c r="F168" s="47"/>
      <c r="G168" s="47"/>
    </row>
    <row r="169" spans="1:7" x14ac:dyDescent="0.3">
      <c r="A169" s="47"/>
      <c r="B169" s="47"/>
      <c r="C169" s="47"/>
      <c r="D169" s="47"/>
      <c r="E169" s="47"/>
      <c r="F169" s="47"/>
      <c r="G169" s="47"/>
    </row>
    <row r="170" spans="1:7" x14ac:dyDescent="0.3">
      <c r="A170" s="47"/>
      <c r="B170" s="47"/>
      <c r="C170" s="47"/>
      <c r="D170" s="47"/>
      <c r="E170" s="47"/>
      <c r="F170" s="47"/>
      <c r="G170" s="47"/>
    </row>
    <row r="171" spans="1:7" x14ac:dyDescent="0.3">
      <c r="A171" s="47"/>
      <c r="B171" s="47"/>
      <c r="C171" s="47"/>
      <c r="D171" s="47"/>
      <c r="E171" s="47"/>
      <c r="F171" s="47"/>
      <c r="G171" s="47"/>
    </row>
    <row r="172" spans="1:7" x14ac:dyDescent="0.3">
      <c r="A172" s="47"/>
      <c r="B172" s="47"/>
      <c r="C172" s="47"/>
      <c r="D172" s="47"/>
      <c r="E172" s="47"/>
      <c r="F172" s="47"/>
      <c r="G172" s="47"/>
    </row>
    <row r="173" spans="1:7" x14ac:dyDescent="0.3">
      <c r="A173" s="47"/>
      <c r="B173" s="47"/>
      <c r="C173" s="47"/>
      <c r="D173" s="47"/>
      <c r="E173" s="47"/>
      <c r="F173" s="47"/>
      <c r="G173" s="47"/>
    </row>
    <row r="174" spans="1:7" x14ac:dyDescent="0.3">
      <c r="A174" s="47"/>
      <c r="B174" s="47"/>
      <c r="C174" s="47"/>
      <c r="D174" s="47"/>
      <c r="E174" s="47"/>
      <c r="F174" s="47"/>
      <c r="G174" s="47"/>
    </row>
    <row r="175" spans="1:7" x14ac:dyDescent="0.3">
      <c r="A175" s="47"/>
      <c r="B175" s="47"/>
      <c r="C175" s="47"/>
      <c r="D175" s="47"/>
      <c r="E175" s="47"/>
      <c r="F175" s="47"/>
      <c r="G175" s="47"/>
    </row>
    <row r="176" spans="1:7" x14ac:dyDescent="0.3">
      <c r="A176" s="47"/>
      <c r="B176" s="47"/>
      <c r="C176" s="47"/>
      <c r="D176" s="47"/>
      <c r="E176" s="47"/>
      <c r="F176" s="47"/>
      <c r="G176" s="47"/>
    </row>
    <row r="177" spans="1:7" x14ac:dyDescent="0.3">
      <c r="A177" s="47"/>
      <c r="B177" s="47"/>
      <c r="C177" s="47"/>
      <c r="D177" s="47"/>
      <c r="E177" s="47"/>
      <c r="F177" s="47"/>
      <c r="G177" s="47"/>
    </row>
    <row r="178" spans="1:7" x14ac:dyDescent="0.3">
      <c r="A178" s="47"/>
      <c r="B178" s="47"/>
      <c r="C178" s="47"/>
      <c r="D178" s="47"/>
      <c r="E178" s="47"/>
      <c r="F178" s="47"/>
      <c r="G178" s="47"/>
    </row>
    <row r="179" spans="1:7" x14ac:dyDescent="0.3">
      <c r="A179" s="47"/>
      <c r="B179" s="47"/>
      <c r="C179" s="47"/>
      <c r="D179" s="47"/>
      <c r="E179" s="47"/>
      <c r="F179" s="47"/>
      <c r="G179" s="47"/>
    </row>
    <row r="180" spans="1:7" x14ac:dyDescent="0.3">
      <c r="A180" s="47"/>
      <c r="B180" s="47"/>
      <c r="C180" s="47"/>
      <c r="D180" s="47"/>
      <c r="E180" s="47"/>
      <c r="F180" s="47"/>
      <c r="G180" s="47"/>
    </row>
    <row r="181" spans="1:7" x14ac:dyDescent="0.3">
      <c r="A181" s="47"/>
      <c r="B181" s="47"/>
      <c r="C181" s="47"/>
      <c r="D181" s="47"/>
      <c r="E181" s="47"/>
      <c r="F181" s="47"/>
      <c r="G181" s="47"/>
    </row>
    <row r="182" spans="1:7" x14ac:dyDescent="0.3">
      <c r="A182" s="47"/>
      <c r="B182" s="47"/>
      <c r="C182" s="47"/>
      <c r="D182" s="47"/>
      <c r="E182" s="47"/>
      <c r="F182" s="47"/>
      <c r="G182" s="47"/>
    </row>
    <row r="183" spans="1:7" x14ac:dyDescent="0.3">
      <c r="A183" s="47"/>
      <c r="B183" s="47"/>
      <c r="C183" s="47"/>
      <c r="D183" s="47"/>
      <c r="E183" s="47"/>
      <c r="F183" s="47"/>
      <c r="G183" s="47"/>
    </row>
    <row r="184" spans="1:7" x14ac:dyDescent="0.3">
      <c r="A184" s="47"/>
      <c r="B184" s="47"/>
      <c r="C184" s="47"/>
      <c r="D184" s="47"/>
      <c r="E184" s="47"/>
      <c r="F184" s="47"/>
      <c r="G184" s="47"/>
    </row>
    <row r="185" spans="1:7" x14ac:dyDescent="0.3">
      <c r="A185" s="47"/>
      <c r="B185" s="47"/>
      <c r="C185" s="47"/>
      <c r="D185" s="47"/>
      <c r="E185" s="47"/>
      <c r="F185" s="47"/>
      <c r="G185" s="47"/>
    </row>
    <row r="186" spans="1:7" x14ac:dyDescent="0.3">
      <c r="A186" t="s">
        <v>780</v>
      </c>
      <c r="B186" s="47"/>
      <c r="C186" s="47"/>
      <c r="D186" s="47"/>
      <c r="E186" s="47"/>
      <c r="F186" s="47"/>
      <c r="G186" s="47"/>
    </row>
    <row r="210" spans="1:1" x14ac:dyDescent="0.3">
      <c r="A210" t="s">
        <v>781</v>
      </c>
    </row>
    <row r="237" spans="1:1" x14ac:dyDescent="0.3">
      <c r="A237" t="s">
        <v>782</v>
      </c>
    </row>
    <row r="296" spans="1:1" x14ac:dyDescent="0.3">
      <c r="A296" t="s">
        <v>783</v>
      </c>
    </row>
    <row r="299" spans="1:1" x14ac:dyDescent="0.3">
      <c r="A299" s="73"/>
    </row>
  </sheetData>
  <mergeCells count="5">
    <mergeCell ref="S32:V32"/>
    <mergeCell ref="X32:Z32"/>
    <mergeCell ref="AB32:AG32"/>
    <mergeCell ref="AI32:AL32"/>
    <mergeCell ref="AN32:AR32"/>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A7EF-4F80-45B2-80DA-A7E3B5CA4131}">
  <dimension ref="A1:L283"/>
  <sheetViews>
    <sheetView zoomScale="70" zoomScaleNormal="70" workbookViewId="0">
      <selection activeCell="A143" sqref="A143"/>
    </sheetView>
  </sheetViews>
  <sheetFormatPr defaultRowHeight="14.4" x14ac:dyDescent="0.3"/>
  <cols>
    <col min="2" max="2" width="22" bestFit="1" customWidth="1"/>
    <col min="3" max="3" width="7.88671875" bestFit="1" customWidth="1"/>
    <col min="4" max="4" width="7.77734375" bestFit="1" customWidth="1"/>
    <col min="5" max="5" width="8.5546875" bestFit="1" customWidth="1"/>
    <col min="6" max="6" width="11.109375" bestFit="1" customWidth="1"/>
    <col min="7" max="7" width="10.88671875" bestFit="1" customWidth="1"/>
    <col min="8" max="9" width="11.109375" bestFit="1" customWidth="1"/>
    <col min="10" max="11" width="24.33203125" customWidth="1"/>
  </cols>
  <sheetData>
    <row r="1" spans="1:12" x14ac:dyDescent="0.3">
      <c r="A1" t="s">
        <v>784</v>
      </c>
    </row>
    <row r="2" spans="1:12" x14ac:dyDescent="0.3">
      <c r="B2" s="60" t="s">
        <v>689</v>
      </c>
      <c r="C2" t="s">
        <v>340</v>
      </c>
      <c r="D2" s="47"/>
      <c r="E2" s="47"/>
      <c r="F2" s="47"/>
      <c r="G2" s="47"/>
      <c r="H2" s="47"/>
      <c r="I2" s="47"/>
      <c r="J2" s="47"/>
      <c r="K2" s="47"/>
      <c r="L2" s="47"/>
    </row>
    <row r="3" spans="1:12" x14ac:dyDescent="0.3">
      <c r="B3" s="47"/>
      <c r="C3" s="47"/>
      <c r="D3" s="47"/>
      <c r="E3" s="47"/>
      <c r="F3" s="47"/>
      <c r="G3" s="47"/>
      <c r="H3" s="47"/>
      <c r="I3" s="47"/>
      <c r="J3" s="47"/>
    </row>
    <row r="4" spans="1:12" x14ac:dyDescent="0.3">
      <c r="B4" s="60" t="s">
        <v>742</v>
      </c>
      <c r="C4" s="60" t="s">
        <v>708</v>
      </c>
      <c r="H4" s="47"/>
      <c r="I4" s="47"/>
      <c r="J4" s="47"/>
    </row>
    <row r="5" spans="1:12" x14ac:dyDescent="0.3">
      <c r="B5" s="60" t="s">
        <v>706</v>
      </c>
      <c r="C5" t="s">
        <v>4</v>
      </c>
      <c r="D5" t="s">
        <v>3</v>
      </c>
      <c r="E5" t="s">
        <v>384</v>
      </c>
      <c r="F5" t="s">
        <v>503</v>
      </c>
      <c r="G5" t="s">
        <v>707</v>
      </c>
      <c r="H5" s="47"/>
      <c r="I5" s="47"/>
      <c r="J5" s="47"/>
    </row>
    <row r="6" spans="1:12" x14ac:dyDescent="0.3">
      <c r="B6" s="62" t="s">
        <v>334</v>
      </c>
      <c r="C6" s="67">
        <v>0.6470588235294118</v>
      </c>
      <c r="D6" s="67">
        <v>0.29411764705882354</v>
      </c>
      <c r="E6" s="67">
        <v>0</v>
      </c>
      <c r="F6" s="67">
        <v>5.8823529411764705E-2</v>
      </c>
      <c r="G6" s="67">
        <v>1</v>
      </c>
      <c r="H6" s="47"/>
      <c r="I6" s="47"/>
      <c r="J6" s="47"/>
    </row>
    <row r="7" spans="1:12" x14ac:dyDescent="0.3">
      <c r="B7" s="66" t="s">
        <v>45</v>
      </c>
      <c r="C7" s="67">
        <v>0.8</v>
      </c>
      <c r="D7" s="67">
        <v>0.2</v>
      </c>
      <c r="E7" s="67">
        <v>0</v>
      </c>
      <c r="F7" s="67">
        <v>0</v>
      </c>
      <c r="G7" s="67">
        <v>1</v>
      </c>
      <c r="H7" s="47"/>
      <c r="I7" s="47"/>
      <c r="J7" s="47"/>
    </row>
    <row r="8" spans="1:12" x14ac:dyDescent="0.3">
      <c r="B8" s="66" t="s">
        <v>46</v>
      </c>
      <c r="C8" s="67">
        <v>0.4</v>
      </c>
      <c r="D8" s="67">
        <v>0.6</v>
      </c>
      <c r="E8" s="67">
        <v>0</v>
      </c>
      <c r="F8" s="67">
        <v>0</v>
      </c>
      <c r="G8" s="67">
        <v>1</v>
      </c>
      <c r="H8" s="47"/>
      <c r="I8" s="47"/>
      <c r="J8" s="47"/>
    </row>
    <row r="9" spans="1:12" x14ac:dyDescent="0.3">
      <c r="B9" s="66" t="s">
        <v>47</v>
      </c>
      <c r="C9" s="67">
        <v>0.5</v>
      </c>
      <c r="D9" s="67">
        <v>0.5</v>
      </c>
      <c r="E9" s="67">
        <v>0</v>
      </c>
      <c r="F9" s="67">
        <v>0</v>
      </c>
      <c r="G9" s="67">
        <v>1</v>
      </c>
      <c r="H9" s="47"/>
      <c r="I9" s="47"/>
      <c r="J9" s="47"/>
    </row>
    <row r="10" spans="1:12" x14ac:dyDescent="0.3">
      <c r="B10" s="66" t="s">
        <v>48</v>
      </c>
      <c r="C10" s="67">
        <v>1</v>
      </c>
      <c r="D10" s="67">
        <v>0</v>
      </c>
      <c r="E10" s="67">
        <v>0</v>
      </c>
      <c r="F10" s="67">
        <v>0</v>
      </c>
      <c r="G10" s="67">
        <v>1</v>
      </c>
      <c r="H10" s="47"/>
      <c r="I10" s="47"/>
      <c r="J10" s="47"/>
    </row>
    <row r="11" spans="1:12" x14ac:dyDescent="0.3">
      <c r="B11" s="66" t="s">
        <v>503</v>
      </c>
      <c r="C11" s="67">
        <v>0</v>
      </c>
      <c r="D11" s="67">
        <v>0</v>
      </c>
      <c r="E11" s="67">
        <v>0</v>
      </c>
      <c r="F11" s="67">
        <v>1</v>
      </c>
      <c r="G11" s="67">
        <v>1</v>
      </c>
      <c r="H11" s="47"/>
      <c r="I11" s="47"/>
      <c r="J11" s="47"/>
    </row>
    <row r="12" spans="1:12" x14ac:dyDescent="0.3">
      <c r="B12" s="62" t="s">
        <v>552</v>
      </c>
      <c r="C12" s="67">
        <v>0.7857142857142857</v>
      </c>
      <c r="D12" s="67">
        <v>0.14285714285714285</v>
      </c>
      <c r="E12" s="67">
        <v>0</v>
      </c>
      <c r="F12" s="67">
        <v>7.1428571428571425E-2</v>
      </c>
      <c r="G12" s="67">
        <v>1</v>
      </c>
      <c r="H12" s="47"/>
      <c r="I12" s="47"/>
      <c r="J12" s="47"/>
    </row>
    <row r="13" spans="1:12" x14ac:dyDescent="0.3">
      <c r="B13" s="66" t="s">
        <v>45</v>
      </c>
      <c r="C13" s="67">
        <v>0.8</v>
      </c>
      <c r="D13" s="67">
        <v>0.1</v>
      </c>
      <c r="E13" s="67">
        <v>0</v>
      </c>
      <c r="F13" s="67">
        <v>0.1</v>
      </c>
      <c r="G13" s="67">
        <v>1</v>
      </c>
      <c r="H13" s="47"/>
      <c r="I13" s="47"/>
      <c r="J13" s="47"/>
    </row>
    <row r="14" spans="1:12" x14ac:dyDescent="0.3">
      <c r="B14" s="66" t="s">
        <v>46</v>
      </c>
      <c r="C14" s="67">
        <v>1</v>
      </c>
      <c r="D14" s="67">
        <v>0</v>
      </c>
      <c r="E14" s="67">
        <v>0</v>
      </c>
      <c r="F14" s="67">
        <v>0</v>
      </c>
      <c r="G14" s="67">
        <v>1</v>
      </c>
      <c r="H14" s="47"/>
      <c r="I14" s="47"/>
      <c r="J14" s="47"/>
    </row>
    <row r="15" spans="1:12" x14ac:dyDescent="0.3">
      <c r="B15" s="66" t="s">
        <v>48</v>
      </c>
      <c r="C15" s="67">
        <v>0</v>
      </c>
      <c r="D15" s="67">
        <v>1</v>
      </c>
      <c r="E15" s="67">
        <v>0</v>
      </c>
      <c r="F15" s="67">
        <v>0</v>
      </c>
      <c r="G15" s="67">
        <v>1</v>
      </c>
      <c r="H15" s="47"/>
      <c r="I15" s="47"/>
      <c r="J15" s="47"/>
    </row>
    <row r="16" spans="1:12" x14ac:dyDescent="0.3">
      <c r="B16" s="66" t="s">
        <v>49</v>
      </c>
      <c r="C16" s="67">
        <v>1</v>
      </c>
      <c r="D16" s="67">
        <v>0</v>
      </c>
      <c r="E16" s="67">
        <v>0</v>
      </c>
      <c r="F16" s="67">
        <v>0</v>
      </c>
      <c r="G16" s="67">
        <v>1</v>
      </c>
      <c r="H16" s="47"/>
      <c r="I16" s="47"/>
      <c r="J16" s="47"/>
    </row>
    <row r="17" spans="2:10" x14ac:dyDescent="0.3">
      <c r="B17" s="66" t="s">
        <v>503</v>
      </c>
      <c r="C17" s="67">
        <v>1</v>
      </c>
      <c r="D17" s="67">
        <v>0</v>
      </c>
      <c r="E17" s="67">
        <v>0</v>
      </c>
      <c r="F17" s="67">
        <v>0</v>
      </c>
      <c r="G17" s="67">
        <v>1</v>
      </c>
      <c r="H17" s="47"/>
      <c r="I17" s="47"/>
      <c r="J17" s="47"/>
    </row>
    <row r="18" spans="2:10" x14ac:dyDescent="0.3">
      <c r="B18" s="62" t="s">
        <v>426</v>
      </c>
      <c r="C18" s="67">
        <v>0.875</v>
      </c>
      <c r="D18" s="67">
        <v>9.375E-2</v>
      </c>
      <c r="E18" s="67">
        <v>0</v>
      </c>
      <c r="F18" s="67">
        <v>3.125E-2</v>
      </c>
      <c r="G18" s="67">
        <v>1</v>
      </c>
      <c r="H18" s="47"/>
      <c r="I18" s="47"/>
      <c r="J18" s="47"/>
    </row>
    <row r="19" spans="2:10" x14ac:dyDescent="0.3">
      <c r="B19" s="66" t="s">
        <v>45</v>
      </c>
      <c r="C19" s="67">
        <v>0.8</v>
      </c>
      <c r="D19" s="67">
        <v>0</v>
      </c>
      <c r="E19" s="67">
        <v>0</v>
      </c>
      <c r="F19" s="67">
        <v>0.2</v>
      </c>
      <c r="G19" s="67">
        <v>1</v>
      </c>
      <c r="H19" s="47"/>
      <c r="I19" s="47"/>
      <c r="J19" s="47"/>
    </row>
    <row r="20" spans="2:10" x14ac:dyDescent="0.3">
      <c r="B20" s="66" t="s">
        <v>46</v>
      </c>
      <c r="C20" s="67">
        <v>0.81818181818181823</v>
      </c>
      <c r="D20" s="67">
        <v>0.18181818181818182</v>
      </c>
      <c r="E20" s="67">
        <v>0</v>
      </c>
      <c r="F20" s="67">
        <v>0</v>
      </c>
      <c r="G20" s="67">
        <v>1</v>
      </c>
      <c r="H20" s="47"/>
      <c r="I20" s="47"/>
      <c r="J20" s="47"/>
    </row>
    <row r="21" spans="2:10" x14ac:dyDescent="0.3">
      <c r="B21" s="66" t="s">
        <v>47</v>
      </c>
      <c r="C21" s="67">
        <v>1</v>
      </c>
      <c r="D21" s="67">
        <v>0</v>
      </c>
      <c r="E21" s="67">
        <v>0</v>
      </c>
      <c r="F21" s="67">
        <v>0</v>
      </c>
      <c r="G21" s="67">
        <v>1</v>
      </c>
      <c r="H21" s="47"/>
      <c r="I21" s="47"/>
      <c r="J21" s="47"/>
    </row>
    <row r="22" spans="2:10" x14ac:dyDescent="0.3">
      <c r="B22" s="66" t="s">
        <v>48</v>
      </c>
      <c r="C22" s="67">
        <v>0.88888888888888884</v>
      </c>
      <c r="D22" s="67">
        <v>0.1111111111111111</v>
      </c>
      <c r="E22" s="67">
        <v>0</v>
      </c>
      <c r="F22" s="67">
        <v>0</v>
      </c>
      <c r="G22" s="67">
        <v>1</v>
      </c>
      <c r="H22" s="47"/>
      <c r="I22" s="47"/>
      <c r="J22" s="47"/>
    </row>
    <row r="23" spans="2:10" x14ac:dyDescent="0.3">
      <c r="B23" s="66" t="s">
        <v>49</v>
      </c>
      <c r="C23" s="67">
        <v>1</v>
      </c>
      <c r="D23" s="67">
        <v>0</v>
      </c>
      <c r="E23" s="67">
        <v>0</v>
      </c>
      <c r="F23" s="67">
        <v>0</v>
      </c>
      <c r="G23" s="67">
        <v>1</v>
      </c>
      <c r="H23" s="47"/>
      <c r="I23" s="47"/>
      <c r="J23" s="47"/>
    </row>
    <row r="24" spans="2:10" x14ac:dyDescent="0.3">
      <c r="B24" s="62" t="s">
        <v>367</v>
      </c>
      <c r="C24" s="67">
        <v>0.8</v>
      </c>
      <c r="D24" s="67">
        <v>0.2</v>
      </c>
      <c r="E24" s="67">
        <v>0</v>
      </c>
      <c r="F24" s="67">
        <v>0</v>
      </c>
      <c r="G24" s="67">
        <v>1</v>
      </c>
      <c r="H24" s="47"/>
      <c r="I24" s="47"/>
      <c r="J24" s="47"/>
    </row>
    <row r="25" spans="2:10" x14ac:dyDescent="0.3">
      <c r="B25" s="66" t="s">
        <v>45</v>
      </c>
      <c r="C25" s="67">
        <v>0.7</v>
      </c>
      <c r="D25" s="67">
        <v>0.3</v>
      </c>
      <c r="E25" s="67">
        <v>0</v>
      </c>
      <c r="F25" s="67">
        <v>0</v>
      </c>
      <c r="G25" s="67">
        <v>1</v>
      </c>
      <c r="H25" s="47"/>
      <c r="I25" s="47"/>
      <c r="J25" s="47"/>
    </row>
    <row r="26" spans="2:10" x14ac:dyDescent="0.3">
      <c r="B26" s="66" t="s">
        <v>46</v>
      </c>
      <c r="C26" s="67">
        <v>1</v>
      </c>
      <c r="D26" s="67">
        <v>0</v>
      </c>
      <c r="E26" s="67">
        <v>0</v>
      </c>
      <c r="F26" s="67">
        <v>0</v>
      </c>
      <c r="G26" s="67">
        <v>1</v>
      </c>
      <c r="H26" s="47"/>
      <c r="I26" s="47"/>
      <c r="J26" s="47"/>
    </row>
    <row r="27" spans="2:10" x14ac:dyDescent="0.3">
      <c r="B27" s="66" t="s">
        <v>47</v>
      </c>
      <c r="C27" s="67">
        <v>1</v>
      </c>
      <c r="D27" s="67">
        <v>0</v>
      </c>
      <c r="E27" s="67">
        <v>0</v>
      </c>
      <c r="F27" s="67">
        <v>0</v>
      </c>
      <c r="G27" s="67">
        <v>1</v>
      </c>
      <c r="H27" s="47"/>
      <c r="I27" s="47"/>
      <c r="J27" s="47"/>
    </row>
    <row r="28" spans="2:10" x14ac:dyDescent="0.3">
      <c r="B28" s="66" t="s">
        <v>48</v>
      </c>
      <c r="C28" s="67">
        <v>1</v>
      </c>
      <c r="D28" s="67">
        <v>0</v>
      </c>
      <c r="E28" s="67">
        <v>0</v>
      </c>
      <c r="F28" s="67">
        <v>0</v>
      </c>
      <c r="G28" s="67">
        <v>1</v>
      </c>
      <c r="H28" s="47"/>
      <c r="I28" s="47"/>
      <c r="J28" s="47"/>
    </row>
    <row r="29" spans="2:10" x14ac:dyDescent="0.3">
      <c r="B29" s="62" t="s">
        <v>322</v>
      </c>
      <c r="C29" s="67">
        <v>0.5</v>
      </c>
      <c r="D29" s="67">
        <v>0.25</v>
      </c>
      <c r="E29" s="67">
        <v>0.25</v>
      </c>
      <c r="F29" s="67">
        <v>0</v>
      </c>
      <c r="G29" s="67">
        <v>1</v>
      </c>
      <c r="H29" s="47"/>
      <c r="I29" s="47"/>
      <c r="J29" s="47"/>
    </row>
    <row r="30" spans="2:10" x14ac:dyDescent="0.3">
      <c r="B30" s="66" t="s">
        <v>45</v>
      </c>
      <c r="C30" s="67">
        <v>0.5</v>
      </c>
      <c r="D30" s="67">
        <v>0.25</v>
      </c>
      <c r="E30" s="67">
        <v>0.25</v>
      </c>
      <c r="F30" s="67">
        <v>0</v>
      </c>
      <c r="G30" s="67">
        <v>1</v>
      </c>
      <c r="H30" s="47"/>
      <c r="I30" s="47"/>
      <c r="J30" s="47"/>
    </row>
    <row r="31" spans="2:10" x14ac:dyDescent="0.3">
      <c r="B31" s="62" t="s">
        <v>652</v>
      </c>
      <c r="C31" s="67">
        <v>0.6</v>
      </c>
      <c r="D31" s="67">
        <v>0.4</v>
      </c>
      <c r="E31" s="67">
        <v>0</v>
      </c>
      <c r="F31" s="67">
        <v>0</v>
      </c>
      <c r="G31" s="67">
        <v>1</v>
      </c>
      <c r="H31" s="47"/>
      <c r="I31" s="47"/>
      <c r="J31" s="47"/>
    </row>
    <row r="32" spans="2:10" x14ac:dyDescent="0.3">
      <c r="B32" s="66" t="s">
        <v>45</v>
      </c>
      <c r="C32" s="67">
        <v>0.6</v>
      </c>
      <c r="D32" s="67">
        <v>0.4</v>
      </c>
      <c r="E32" s="67">
        <v>0</v>
      </c>
      <c r="F32" s="67">
        <v>0</v>
      </c>
      <c r="G32" s="67">
        <v>1</v>
      </c>
      <c r="H32" s="47"/>
      <c r="I32" s="47"/>
      <c r="J32" s="47"/>
    </row>
    <row r="33" spans="1:10" x14ac:dyDescent="0.3">
      <c r="B33" s="62" t="s">
        <v>707</v>
      </c>
      <c r="C33" s="67">
        <v>0.77011494252873558</v>
      </c>
      <c r="D33" s="67">
        <v>0.18390804597701149</v>
      </c>
      <c r="E33" s="67">
        <v>1.1494252873563218E-2</v>
      </c>
      <c r="F33" s="67">
        <v>3.4482758620689655E-2</v>
      </c>
      <c r="G33" s="67">
        <v>1</v>
      </c>
      <c r="H33" s="47"/>
      <c r="I33" s="47"/>
      <c r="J33" s="47"/>
    </row>
    <row r="34" spans="1:10" x14ac:dyDescent="0.3">
      <c r="I34" s="47"/>
      <c r="J34" s="47"/>
    </row>
    <row r="35" spans="1:10" x14ac:dyDescent="0.3">
      <c r="A35" t="s">
        <v>785</v>
      </c>
      <c r="B35" s="47"/>
      <c r="C35" s="47"/>
      <c r="D35" s="47"/>
      <c r="E35" s="47"/>
      <c r="F35" s="47"/>
      <c r="G35" s="47"/>
      <c r="H35" s="47"/>
      <c r="I35" s="47"/>
      <c r="J35" s="47"/>
    </row>
    <row r="36" spans="1:10" x14ac:dyDescent="0.3">
      <c r="B36" s="60" t="s">
        <v>689</v>
      </c>
      <c r="C36" t="s">
        <v>340</v>
      </c>
      <c r="D36" s="47"/>
      <c r="E36" s="47"/>
      <c r="F36" s="47"/>
      <c r="G36" s="47"/>
      <c r="H36" s="47"/>
      <c r="I36" s="47"/>
      <c r="J36" s="47"/>
    </row>
    <row r="37" spans="1:10" x14ac:dyDescent="0.3">
      <c r="B37" s="47"/>
      <c r="C37" s="47"/>
      <c r="D37" s="47"/>
      <c r="E37" s="47"/>
      <c r="F37" s="47"/>
      <c r="G37" s="47"/>
      <c r="H37" s="47"/>
      <c r="I37" s="47"/>
      <c r="J37" s="47"/>
    </row>
    <row r="38" spans="1:10" x14ac:dyDescent="0.3">
      <c r="B38" s="60" t="s">
        <v>743</v>
      </c>
      <c r="C38" s="60" t="s">
        <v>708</v>
      </c>
      <c r="J38" s="47"/>
    </row>
    <row r="39" spans="1:10" x14ac:dyDescent="0.3">
      <c r="B39" s="60" t="s">
        <v>706</v>
      </c>
      <c r="C39" t="s">
        <v>45</v>
      </c>
      <c r="D39" t="s">
        <v>46</v>
      </c>
      <c r="E39" t="s">
        <v>47</v>
      </c>
      <c r="F39" t="s">
        <v>48</v>
      </c>
      <c r="G39" t="s">
        <v>49</v>
      </c>
      <c r="H39" t="s">
        <v>503</v>
      </c>
      <c r="I39" t="s">
        <v>707</v>
      </c>
      <c r="J39" s="47"/>
    </row>
    <row r="40" spans="1:10" x14ac:dyDescent="0.3">
      <c r="B40" s="62" t="s">
        <v>334</v>
      </c>
      <c r="C40" s="67">
        <v>0.29411764705882354</v>
      </c>
      <c r="D40" s="67">
        <v>0.29411764705882354</v>
      </c>
      <c r="E40" s="67">
        <v>0.11764705882352941</v>
      </c>
      <c r="F40" s="67">
        <v>0.23529411764705882</v>
      </c>
      <c r="G40" s="67">
        <v>0</v>
      </c>
      <c r="H40" s="67">
        <v>5.8823529411764705E-2</v>
      </c>
      <c r="I40" s="67">
        <v>1</v>
      </c>
      <c r="J40" s="47"/>
    </row>
    <row r="41" spans="1:10" x14ac:dyDescent="0.3">
      <c r="B41" s="66" t="s">
        <v>4</v>
      </c>
      <c r="C41" s="67">
        <v>0.36363636363636365</v>
      </c>
      <c r="D41" s="67">
        <v>0.18181818181818182</v>
      </c>
      <c r="E41" s="67">
        <v>9.0909090909090912E-2</v>
      </c>
      <c r="F41" s="67">
        <v>0.36363636363636365</v>
      </c>
      <c r="G41" s="67">
        <v>0</v>
      </c>
      <c r="H41" s="67">
        <v>0</v>
      </c>
      <c r="I41" s="67">
        <v>1</v>
      </c>
      <c r="J41" s="47"/>
    </row>
    <row r="42" spans="1:10" x14ac:dyDescent="0.3">
      <c r="B42" s="66" t="s">
        <v>3</v>
      </c>
      <c r="C42" s="67">
        <v>0.2</v>
      </c>
      <c r="D42" s="67">
        <v>0.6</v>
      </c>
      <c r="E42" s="67">
        <v>0.2</v>
      </c>
      <c r="F42" s="67">
        <v>0</v>
      </c>
      <c r="G42" s="67">
        <v>0</v>
      </c>
      <c r="H42" s="67">
        <v>0</v>
      </c>
      <c r="I42" s="67">
        <v>1</v>
      </c>
      <c r="J42" s="47"/>
    </row>
    <row r="43" spans="1:10" x14ac:dyDescent="0.3">
      <c r="B43" s="66" t="s">
        <v>503</v>
      </c>
      <c r="C43" s="67">
        <v>0</v>
      </c>
      <c r="D43" s="67">
        <v>0</v>
      </c>
      <c r="E43" s="67">
        <v>0</v>
      </c>
      <c r="F43" s="67">
        <v>0</v>
      </c>
      <c r="G43" s="67">
        <v>0</v>
      </c>
      <c r="H43" s="67">
        <v>1</v>
      </c>
      <c r="I43" s="67">
        <v>1</v>
      </c>
      <c r="J43" s="47"/>
    </row>
    <row r="44" spans="1:10" x14ac:dyDescent="0.3">
      <c r="B44" s="62" t="s">
        <v>552</v>
      </c>
      <c r="C44" s="67">
        <v>0.7142857142857143</v>
      </c>
      <c r="D44" s="67">
        <v>7.1428571428571425E-2</v>
      </c>
      <c r="E44" s="67">
        <v>0</v>
      </c>
      <c r="F44" s="67">
        <v>7.1428571428571425E-2</v>
      </c>
      <c r="G44" s="67">
        <v>7.1428571428571425E-2</v>
      </c>
      <c r="H44" s="67">
        <v>7.1428571428571425E-2</v>
      </c>
      <c r="I44" s="67">
        <v>1</v>
      </c>
      <c r="J44" s="47"/>
    </row>
    <row r="45" spans="1:10" x14ac:dyDescent="0.3">
      <c r="B45" s="66" t="s">
        <v>4</v>
      </c>
      <c r="C45" s="67">
        <v>0.72727272727272729</v>
      </c>
      <c r="D45" s="67">
        <v>9.0909090909090912E-2</v>
      </c>
      <c r="E45" s="67">
        <v>0</v>
      </c>
      <c r="F45" s="67">
        <v>0</v>
      </c>
      <c r="G45" s="67">
        <v>9.0909090909090912E-2</v>
      </c>
      <c r="H45" s="67">
        <v>9.0909090909090912E-2</v>
      </c>
      <c r="I45" s="67">
        <v>1</v>
      </c>
      <c r="J45" s="47"/>
    </row>
    <row r="46" spans="1:10" x14ac:dyDescent="0.3">
      <c r="B46" s="66" t="s">
        <v>3</v>
      </c>
      <c r="C46" s="67">
        <v>0.5</v>
      </c>
      <c r="D46" s="67">
        <v>0</v>
      </c>
      <c r="E46" s="67">
        <v>0</v>
      </c>
      <c r="F46" s="67">
        <v>0.5</v>
      </c>
      <c r="G46" s="67">
        <v>0</v>
      </c>
      <c r="H46" s="67">
        <v>0</v>
      </c>
      <c r="I46" s="67">
        <v>1</v>
      </c>
      <c r="J46" s="47"/>
    </row>
    <row r="47" spans="1:10" x14ac:dyDescent="0.3">
      <c r="B47" s="66" t="s">
        <v>503</v>
      </c>
      <c r="C47" s="67">
        <v>1</v>
      </c>
      <c r="D47" s="67">
        <v>0</v>
      </c>
      <c r="E47" s="67">
        <v>0</v>
      </c>
      <c r="F47" s="67">
        <v>0</v>
      </c>
      <c r="G47" s="67">
        <v>0</v>
      </c>
      <c r="H47" s="67">
        <v>0</v>
      </c>
      <c r="I47" s="67">
        <v>1</v>
      </c>
      <c r="J47" s="47"/>
    </row>
    <row r="48" spans="1:10" x14ac:dyDescent="0.3">
      <c r="B48" s="62" t="s">
        <v>426</v>
      </c>
      <c r="C48" s="67">
        <v>0.15625</v>
      </c>
      <c r="D48" s="67">
        <v>0.34375</v>
      </c>
      <c r="E48" s="67">
        <v>0.15625</v>
      </c>
      <c r="F48" s="67">
        <v>0.28125</v>
      </c>
      <c r="G48" s="67">
        <v>6.25E-2</v>
      </c>
      <c r="H48" s="67">
        <v>0</v>
      </c>
      <c r="I48" s="67">
        <v>1</v>
      </c>
      <c r="J48" s="47"/>
    </row>
    <row r="49" spans="2:10" x14ac:dyDescent="0.3">
      <c r="B49" s="66" t="s">
        <v>4</v>
      </c>
      <c r="C49" s="67">
        <v>0.14285714285714285</v>
      </c>
      <c r="D49" s="67">
        <v>0.32142857142857145</v>
      </c>
      <c r="E49" s="67">
        <v>0.17857142857142858</v>
      </c>
      <c r="F49" s="67">
        <v>0.2857142857142857</v>
      </c>
      <c r="G49" s="67">
        <v>7.1428571428571425E-2</v>
      </c>
      <c r="H49" s="67">
        <v>0</v>
      </c>
      <c r="I49" s="67">
        <v>1</v>
      </c>
      <c r="J49" s="47"/>
    </row>
    <row r="50" spans="2:10" x14ac:dyDescent="0.3">
      <c r="B50" s="66" t="s">
        <v>3</v>
      </c>
      <c r="C50" s="67">
        <v>0</v>
      </c>
      <c r="D50" s="67">
        <v>0.66666666666666663</v>
      </c>
      <c r="E50" s="67">
        <v>0</v>
      </c>
      <c r="F50" s="67">
        <v>0.33333333333333331</v>
      </c>
      <c r="G50" s="67">
        <v>0</v>
      </c>
      <c r="H50" s="67">
        <v>0</v>
      </c>
      <c r="I50" s="67">
        <v>1</v>
      </c>
      <c r="J50" s="47"/>
    </row>
    <row r="51" spans="2:10" x14ac:dyDescent="0.3">
      <c r="B51" s="66" t="s">
        <v>503</v>
      </c>
      <c r="C51" s="67">
        <v>1</v>
      </c>
      <c r="D51" s="67">
        <v>0</v>
      </c>
      <c r="E51" s="67">
        <v>0</v>
      </c>
      <c r="F51" s="67">
        <v>0</v>
      </c>
      <c r="G51" s="67">
        <v>0</v>
      </c>
      <c r="H51" s="67">
        <v>0</v>
      </c>
      <c r="I51" s="67">
        <v>1</v>
      </c>
      <c r="J51" s="47"/>
    </row>
    <row r="52" spans="2:10" x14ac:dyDescent="0.3">
      <c r="B52" s="62" t="s">
        <v>367</v>
      </c>
      <c r="C52" s="67">
        <v>0.66666666666666663</v>
      </c>
      <c r="D52" s="67">
        <v>0.2</v>
      </c>
      <c r="E52" s="67">
        <v>6.6666666666666666E-2</v>
      </c>
      <c r="F52" s="67">
        <v>6.6666666666666666E-2</v>
      </c>
      <c r="G52" s="67">
        <v>0</v>
      </c>
      <c r="H52" s="67">
        <v>0</v>
      </c>
      <c r="I52" s="67">
        <v>1</v>
      </c>
      <c r="J52" s="47"/>
    </row>
    <row r="53" spans="2:10" x14ac:dyDescent="0.3">
      <c r="B53" s="66" t="s">
        <v>4</v>
      </c>
      <c r="C53" s="67">
        <v>0.58333333333333337</v>
      </c>
      <c r="D53" s="67">
        <v>0.25</v>
      </c>
      <c r="E53" s="67">
        <v>8.3333333333333329E-2</v>
      </c>
      <c r="F53" s="67">
        <v>8.3333333333333329E-2</v>
      </c>
      <c r="G53" s="67">
        <v>0</v>
      </c>
      <c r="H53" s="67">
        <v>0</v>
      </c>
      <c r="I53" s="67">
        <v>1</v>
      </c>
      <c r="J53" s="47"/>
    </row>
    <row r="54" spans="2:10" x14ac:dyDescent="0.3">
      <c r="B54" s="66" t="s">
        <v>3</v>
      </c>
      <c r="C54" s="67">
        <v>1</v>
      </c>
      <c r="D54" s="67">
        <v>0</v>
      </c>
      <c r="E54" s="67">
        <v>0</v>
      </c>
      <c r="F54" s="67">
        <v>0</v>
      </c>
      <c r="G54" s="67">
        <v>0</v>
      </c>
      <c r="H54" s="67">
        <v>0</v>
      </c>
      <c r="I54" s="67">
        <v>1</v>
      </c>
      <c r="J54" s="47"/>
    </row>
    <row r="55" spans="2:10" x14ac:dyDescent="0.3">
      <c r="B55" s="62" t="s">
        <v>322</v>
      </c>
      <c r="C55" s="67">
        <v>1</v>
      </c>
      <c r="D55" s="67">
        <v>0</v>
      </c>
      <c r="E55" s="67">
        <v>0</v>
      </c>
      <c r="F55" s="67">
        <v>0</v>
      </c>
      <c r="G55" s="67">
        <v>0</v>
      </c>
      <c r="H55" s="67">
        <v>0</v>
      </c>
      <c r="I55" s="67">
        <v>1</v>
      </c>
      <c r="J55" s="47"/>
    </row>
    <row r="56" spans="2:10" x14ac:dyDescent="0.3">
      <c r="B56" s="66" t="s">
        <v>4</v>
      </c>
      <c r="C56" s="67">
        <v>1</v>
      </c>
      <c r="D56" s="67">
        <v>0</v>
      </c>
      <c r="E56" s="67">
        <v>0</v>
      </c>
      <c r="F56" s="67">
        <v>0</v>
      </c>
      <c r="G56" s="67">
        <v>0</v>
      </c>
      <c r="H56" s="67">
        <v>0</v>
      </c>
      <c r="I56" s="67">
        <v>1</v>
      </c>
      <c r="J56" s="47"/>
    </row>
    <row r="57" spans="2:10" x14ac:dyDescent="0.3">
      <c r="B57" s="66" t="s">
        <v>3</v>
      </c>
      <c r="C57" s="67">
        <v>1</v>
      </c>
      <c r="D57" s="67">
        <v>0</v>
      </c>
      <c r="E57" s="67">
        <v>0</v>
      </c>
      <c r="F57" s="67">
        <v>0</v>
      </c>
      <c r="G57" s="67">
        <v>0</v>
      </c>
      <c r="H57" s="67">
        <v>0</v>
      </c>
      <c r="I57" s="67">
        <v>1</v>
      </c>
      <c r="J57" s="47"/>
    </row>
    <row r="58" spans="2:10" x14ac:dyDescent="0.3">
      <c r="B58" s="66" t="s">
        <v>384</v>
      </c>
      <c r="C58" s="67">
        <v>1</v>
      </c>
      <c r="D58" s="67">
        <v>0</v>
      </c>
      <c r="E58" s="67">
        <v>0</v>
      </c>
      <c r="F58" s="67">
        <v>0</v>
      </c>
      <c r="G58" s="67">
        <v>0</v>
      </c>
      <c r="H58" s="67">
        <v>0</v>
      </c>
      <c r="I58" s="67">
        <v>1</v>
      </c>
      <c r="J58" s="47"/>
    </row>
    <row r="59" spans="2:10" x14ac:dyDescent="0.3">
      <c r="B59" s="62" t="s">
        <v>652</v>
      </c>
      <c r="C59" s="67">
        <v>1</v>
      </c>
      <c r="D59" s="67">
        <v>0</v>
      </c>
      <c r="E59" s="67">
        <v>0</v>
      </c>
      <c r="F59" s="67">
        <v>0</v>
      </c>
      <c r="G59" s="67">
        <v>0</v>
      </c>
      <c r="H59" s="67">
        <v>0</v>
      </c>
      <c r="I59" s="67">
        <v>1</v>
      </c>
      <c r="J59" s="47"/>
    </row>
    <row r="60" spans="2:10" x14ac:dyDescent="0.3">
      <c r="B60" s="66" t="s">
        <v>4</v>
      </c>
      <c r="C60" s="67">
        <v>1</v>
      </c>
      <c r="D60" s="67">
        <v>0</v>
      </c>
      <c r="E60" s="67">
        <v>0</v>
      </c>
      <c r="F60" s="67">
        <v>0</v>
      </c>
      <c r="G60" s="67">
        <v>0</v>
      </c>
      <c r="H60" s="67">
        <v>0</v>
      </c>
      <c r="I60" s="67">
        <v>1</v>
      </c>
      <c r="J60" s="47"/>
    </row>
    <row r="61" spans="2:10" x14ac:dyDescent="0.3">
      <c r="B61" s="66" t="s">
        <v>3</v>
      </c>
      <c r="C61" s="67">
        <v>1</v>
      </c>
      <c r="D61" s="67">
        <v>0</v>
      </c>
      <c r="E61" s="67">
        <v>0</v>
      </c>
      <c r="F61" s="67">
        <v>0</v>
      </c>
      <c r="G61" s="67">
        <v>0</v>
      </c>
      <c r="H61" s="67">
        <v>0</v>
      </c>
      <c r="I61" s="67">
        <v>1</v>
      </c>
      <c r="J61" s="47"/>
    </row>
    <row r="62" spans="2:10" x14ac:dyDescent="0.3">
      <c r="B62" s="62" t="s">
        <v>707</v>
      </c>
      <c r="C62" s="67">
        <v>0.44827586206896552</v>
      </c>
      <c r="D62" s="67">
        <v>0.22988505747126436</v>
      </c>
      <c r="E62" s="67">
        <v>9.1954022988505746E-2</v>
      </c>
      <c r="F62" s="67">
        <v>0.17241379310344829</v>
      </c>
      <c r="G62" s="67">
        <v>3.4482758620689655E-2</v>
      </c>
      <c r="H62" s="67">
        <v>2.2988505747126436E-2</v>
      </c>
      <c r="I62" s="67">
        <v>1</v>
      </c>
      <c r="J62" s="47"/>
    </row>
    <row r="66" spans="1:10" x14ac:dyDescent="0.3">
      <c r="A66" t="s">
        <v>786</v>
      </c>
      <c r="B66" s="47"/>
      <c r="C66" s="47"/>
      <c r="D66" s="47"/>
      <c r="E66" s="47"/>
      <c r="F66" s="47"/>
      <c r="G66" s="47"/>
      <c r="H66" s="47"/>
      <c r="I66" s="47"/>
      <c r="J66" s="47"/>
    </row>
    <row r="67" spans="1:10" x14ac:dyDescent="0.3">
      <c r="A67" s="47"/>
      <c r="B67" s="60" t="s">
        <v>689</v>
      </c>
      <c r="C67" t="s">
        <v>340</v>
      </c>
      <c r="D67" s="47"/>
      <c r="E67" s="47"/>
      <c r="F67" s="47"/>
      <c r="G67" s="47"/>
      <c r="H67" s="47"/>
      <c r="I67" s="47"/>
      <c r="J67" s="47"/>
    </row>
    <row r="68" spans="1:10" x14ac:dyDescent="0.3">
      <c r="A68" s="47"/>
      <c r="B68" s="47"/>
      <c r="C68" s="47"/>
      <c r="D68" s="47"/>
      <c r="E68" s="47"/>
      <c r="F68" s="47"/>
      <c r="G68" s="47"/>
      <c r="H68" s="47"/>
      <c r="I68" s="47"/>
      <c r="J68" s="47"/>
    </row>
    <row r="69" spans="1:10" x14ac:dyDescent="0.3">
      <c r="A69" s="47"/>
      <c r="B69" s="60" t="s">
        <v>706</v>
      </c>
      <c r="C69" t="s">
        <v>712</v>
      </c>
      <c r="D69" t="s">
        <v>714</v>
      </c>
      <c r="E69" t="s">
        <v>715</v>
      </c>
      <c r="F69" t="s">
        <v>717</v>
      </c>
      <c r="G69" t="s">
        <v>713</v>
      </c>
    </row>
    <row r="70" spans="1:10" x14ac:dyDescent="0.3">
      <c r="A70" s="47"/>
      <c r="B70" s="62" t="s">
        <v>4</v>
      </c>
      <c r="C70" s="64">
        <v>8.523076923076923</v>
      </c>
      <c r="D70" s="64">
        <v>8.1311475409836067</v>
      </c>
      <c r="E70" s="64">
        <v>8.1509433962264151</v>
      </c>
      <c r="F70" s="64">
        <v>7.5740740740740744</v>
      </c>
      <c r="G70" s="64">
        <v>6.8235294117647056</v>
      </c>
    </row>
    <row r="71" spans="1:10" x14ac:dyDescent="0.3">
      <c r="A71" s="47"/>
      <c r="B71" s="66" t="s">
        <v>45</v>
      </c>
      <c r="C71" s="64">
        <v>8</v>
      </c>
      <c r="D71" s="64">
        <v>7.615384615384615</v>
      </c>
      <c r="E71" s="64">
        <v>7.791666666666667</v>
      </c>
      <c r="F71" s="64">
        <v>7.0942028985507255</v>
      </c>
      <c r="G71" s="64">
        <v>5.9285714285714288</v>
      </c>
    </row>
    <row r="72" spans="1:10" x14ac:dyDescent="0.3">
      <c r="A72" s="47"/>
      <c r="B72" s="66" t="s">
        <v>46</v>
      </c>
      <c r="C72" s="64">
        <v>8.7142857142857135</v>
      </c>
      <c r="D72" s="64">
        <v>8.5</v>
      </c>
      <c r="E72" s="64">
        <v>8.0833333333333339</v>
      </c>
      <c r="F72" s="64">
        <v>7.1527777777777777</v>
      </c>
      <c r="G72" s="64">
        <v>6</v>
      </c>
    </row>
    <row r="73" spans="1:10" x14ac:dyDescent="0.3">
      <c r="A73" s="47"/>
      <c r="B73" s="66" t="s">
        <v>47</v>
      </c>
      <c r="C73" s="64">
        <v>8.7142857142857135</v>
      </c>
      <c r="D73" s="64">
        <v>8.4285714285714288</v>
      </c>
      <c r="E73" s="64">
        <v>8.6</v>
      </c>
      <c r="F73" s="64">
        <v>8.25</v>
      </c>
      <c r="G73" s="64">
        <v>8.25</v>
      </c>
    </row>
    <row r="74" spans="1:10" x14ac:dyDescent="0.3">
      <c r="A74" s="47"/>
      <c r="B74" s="66" t="s">
        <v>48</v>
      </c>
      <c r="C74" s="64">
        <v>9.3333333333333339</v>
      </c>
      <c r="D74" s="64">
        <v>8.454545454545455</v>
      </c>
      <c r="E74" s="64">
        <v>8.7777777777777786</v>
      </c>
      <c r="F74" s="64">
        <v>8.6282051282051277</v>
      </c>
      <c r="G74" s="64">
        <v>8.2857142857142865</v>
      </c>
    </row>
    <row r="75" spans="1:10" x14ac:dyDescent="0.3">
      <c r="A75" s="47"/>
      <c r="B75" s="66" t="s">
        <v>49</v>
      </c>
      <c r="C75" s="64">
        <v>8.3333333333333339</v>
      </c>
      <c r="D75" s="64">
        <v>8.5</v>
      </c>
      <c r="E75" s="64">
        <v>8</v>
      </c>
      <c r="F75" s="64">
        <v>5.833333333333333</v>
      </c>
      <c r="G75" s="64">
        <v>8</v>
      </c>
    </row>
    <row r="76" spans="1:10" x14ac:dyDescent="0.3">
      <c r="A76" s="47"/>
      <c r="B76" s="66" t="s">
        <v>503</v>
      </c>
      <c r="C76" s="64">
        <v>10</v>
      </c>
      <c r="D76" s="64">
        <v>10</v>
      </c>
      <c r="E76" s="64">
        <v>10</v>
      </c>
      <c r="F76" s="64">
        <v>9</v>
      </c>
      <c r="G76" s="64" t="e">
        <v>#DIV/0!</v>
      </c>
    </row>
    <row r="77" spans="1:10" x14ac:dyDescent="0.3">
      <c r="A77" s="47"/>
      <c r="B77" s="62" t="s">
        <v>3</v>
      </c>
      <c r="C77" s="64">
        <v>8.3333333333333339</v>
      </c>
      <c r="D77" s="64">
        <v>7.7857142857142856</v>
      </c>
      <c r="E77" s="64">
        <v>7.615384615384615</v>
      </c>
      <c r="F77" s="64">
        <v>7.1944444444444438</v>
      </c>
      <c r="G77" s="64">
        <v>7</v>
      </c>
    </row>
    <row r="78" spans="1:10" x14ac:dyDescent="0.3">
      <c r="A78" s="47"/>
      <c r="B78" s="66" t="s">
        <v>45</v>
      </c>
      <c r="C78" s="64">
        <v>7.7142857142857144</v>
      </c>
      <c r="D78" s="64">
        <v>8</v>
      </c>
      <c r="E78" s="64">
        <v>7.8571428571428568</v>
      </c>
      <c r="F78" s="64">
        <v>6.9444444444444438</v>
      </c>
      <c r="G78" s="64">
        <v>8.5</v>
      </c>
    </row>
    <row r="79" spans="1:10" x14ac:dyDescent="0.3">
      <c r="A79" s="47"/>
      <c r="B79" s="66" t="s">
        <v>46</v>
      </c>
      <c r="C79" s="64">
        <v>9.6</v>
      </c>
      <c r="D79" s="64">
        <v>9</v>
      </c>
      <c r="E79" s="64">
        <v>8.6666666666666661</v>
      </c>
      <c r="F79" s="64">
        <v>8.7222222222222214</v>
      </c>
      <c r="G79" s="64">
        <v>10</v>
      </c>
    </row>
    <row r="80" spans="1:10" x14ac:dyDescent="0.3">
      <c r="A80" s="47"/>
      <c r="B80" s="66" t="s">
        <v>47</v>
      </c>
      <c r="C80" s="64">
        <v>10</v>
      </c>
      <c r="D80" s="64">
        <v>6</v>
      </c>
      <c r="E80" s="64">
        <v>7</v>
      </c>
      <c r="F80" s="64">
        <v>9</v>
      </c>
      <c r="G80" s="64" t="e">
        <v>#DIV/0!</v>
      </c>
    </row>
    <row r="81" spans="1:10" x14ac:dyDescent="0.3">
      <c r="A81" s="47"/>
      <c r="B81" s="66" t="s">
        <v>48</v>
      </c>
      <c r="C81" s="64">
        <v>6.5</v>
      </c>
      <c r="D81" s="64">
        <v>5.5</v>
      </c>
      <c r="E81" s="64">
        <v>5.5</v>
      </c>
      <c r="F81" s="64">
        <v>4.75</v>
      </c>
      <c r="G81" s="64">
        <v>1</v>
      </c>
    </row>
    <row r="82" spans="1:10" x14ac:dyDescent="0.3">
      <c r="A82" s="47"/>
      <c r="B82" s="62" t="s">
        <v>384</v>
      </c>
      <c r="C82" s="64">
        <v>3</v>
      </c>
      <c r="D82" s="64">
        <v>3</v>
      </c>
      <c r="E82" s="64">
        <v>3</v>
      </c>
      <c r="F82" s="64">
        <v>2</v>
      </c>
      <c r="G82" s="64">
        <v>3</v>
      </c>
    </row>
    <row r="83" spans="1:10" x14ac:dyDescent="0.3">
      <c r="A83" s="47"/>
      <c r="B83" s="66" t="s">
        <v>45</v>
      </c>
      <c r="C83" s="64">
        <v>3</v>
      </c>
      <c r="D83" s="64">
        <v>3</v>
      </c>
      <c r="E83" s="64">
        <v>3</v>
      </c>
      <c r="F83" s="64">
        <v>2</v>
      </c>
      <c r="G83" s="64">
        <v>3</v>
      </c>
    </row>
    <row r="84" spans="1:10" x14ac:dyDescent="0.3">
      <c r="A84" s="47"/>
      <c r="B84" s="62" t="s">
        <v>503</v>
      </c>
      <c r="C84" s="64">
        <v>10</v>
      </c>
      <c r="D84" s="64">
        <v>8.3333333333333339</v>
      </c>
      <c r="E84" s="64">
        <v>10</v>
      </c>
      <c r="F84" s="64">
        <v>9.75</v>
      </c>
      <c r="G84" s="64" t="e">
        <v>#DIV/0!</v>
      </c>
    </row>
    <row r="85" spans="1:10" x14ac:dyDescent="0.3">
      <c r="A85" s="47"/>
      <c r="B85" s="66" t="s">
        <v>45</v>
      </c>
      <c r="C85" s="64">
        <v>10</v>
      </c>
      <c r="D85" s="64">
        <v>9</v>
      </c>
      <c r="E85" s="64">
        <v>10</v>
      </c>
      <c r="F85" s="64">
        <v>9.5</v>
      </c>
      <c r="G85" s="64" t="e">
        <v>#DIV/0!</v>
      </c>
    </row>
    <row r="86" spans="1:10" x14ac:dyDescent="0.3">
      <c r="A86" s="47"/>
      <c r="B86" s="66" t="s">
        <v>503</v>
      </c>
      <c r="C86" s="64">
        <v>10</v>
      </c>
      <c r="D86" s="64">
        <v>7</v>
      </c>
      <c r="E86" s="64" t="e">
        <v>#DIV/0!</v>
      </c>
      <c r="F86" s="64">
        <v>10</v>
      </c>
      <c r="G86" s="64" t="e">
        <v>#DIV/0!</v>
      </c>
    </row>
    <row r="87" spans="1:10" x14ac:dyDescent="0.3">
      <c r="A87" s="47"/>
      <c r="B87" s="62" t="s">
        <v>707</v>
      </c>
      <c r="C87" s="64">
        <v>8.4578313253012052</v>
      </c>
      <c r="D87" s="64">
        <v>8.0126582278481013</v>
      </c>
      <c r="E87" s="64">
        <v>8</v>
      </c>
      <c r="F87" s="64">
        <v>7.4903381642512086</v>
      </c>
      <c r="G87" s="64">
        <v>6.7435897435897436</v>
      </c>
    </row>
    <row r="88" spans="1:10" x14ac:dyDescent="0.3">
      <c r="A88" s="47"/>
    </row>
    <row r="89" spans="1:10" x14ac:dyDescent="0.3">
      <c r="A89" s="47"/>
      <c r="C89" s="47"/>
      <c r="D89" s="47"/>
      <c r="E89" s="47"/>
      <c r="F89" s="47"/>
      <c r="G89" s="47"/>
      <c r="H89" s="47"/>
      <c r="I89" s="47"/>
      <c r="J89" s="47"/>
    </row>
    <row r="90" spans="1:10" x14ac:dyDescent="0.3">
      <c r="A90" t="s">
        <v>787</v>
      </c>
      <c r="C90" s="47"/>
      <c r="D90" s="47"/>
      <c r="E90" s="47"/>
      <c r="F90" s="47"/>
      <c r="G90" s="47"/>
      <c r="H90" s="47"/>
      <c r="I90" s="47"/>
      <c r="J90" s="47"/>
    </row>
    <row r="91" spans="1:10" x14ac:dyDescent="0.3">
      <c r="A91" s="47"/>
      <c r="C91" s="47"/>
      <c r="D91" s="47"/>
      <c r="E91" s="47"/>
      <c r="F91" s="47"/>
      <c r="G91" s="47"/>
      <c r="H91" s="47"/>
      <c r="I91" s="47"/>
      <c r="J91" s="47"/>
    </row>
    <row r="92" spans="1:10" x14ac:dyDescent="0.3">
      <c r="A92" s="47"/>
      <c r="B92" s="60" t="s">
        <v>706</v>
      </c>
      <c r="C92" s="64" t="s">
        <v>719</v>
      </c>
      <c r="D92" s="64" t="s">
        <v>723</v>
      </c>
      <c r="E92" s="64" t="s">
        <v>721</v>
      </c>
      <c r="F92" s="64" t="s">
        <v>722</v>
      </c>
      <c r="G92" s="64" t="s">
        <v>720</v>
      </c>
      <c r="H92" t="s">
        <v>718</v>
      </c>
      <c r="I92" s="47"/>
      <c r="J92" s="47"/>
    </row>
    <row r="93" spans="1:10" x14ac:dyDescent="0.3">
      <c r="A93" s="47"/>
      <c r="B93" s="62" t="s">
        <v>4</v>
      </c>
      <c r="C93" s="64">
        <v>6.1428571428571432</v>
      </c>
      <c r="D93" s="64">
        <v>6.5714285714285712</v>
      </c>
      <c r="E93" s="64">
        <v>6.129032258064516</v>
      </c>
      <c r="F93" s="64">
        <v>6.4571428571428573</v>
      </c>
      <c r="G93" s="64">
        <v>5.5161290322580649</v>
      </c>
      <c r="H93" s="64">
        <v>6.0625</v>
      </c>
      <c r="I93" s="47"/>
      <c r="J93" s="47"/>
    </row>
    <row r="94" spans="1:10" x14ac:dyDescent="0.3">
      <c r="A94" s="47"/>
      <c r="B94" s="66" t="s">
        <v>45</v>
      </c>
      <c r="C94" s="64">
        <v>5.6875</v>
      </c>
      <c r="D94" s="64">
        <v>6.5882352941176467</v>
      </c>
      <c r="E94" s="64">
        <v>4.916666666666667</v>
      </c>
      <c r="F94" s="64">
        <v>4.7692307692307692</v>
      </c>
      <c r="G94" s="64">
        <v>4.5714285714285712</v>
      </c>
      <c r="H94" s="64">
        <v>4.25</v>
      </c>
      <c r="I94" s="47"/>
      <c r="J94" s="47"/>
    </row>
    <row r="95" spans="1:10" x14ac:dyDescent="0.3">
      <c r="A95" s="47"/>
      <c r="B95" s="66" t="s">
        <v>46</v>
      </c>
      <c r="C95" s="64">
        <v>6.2</v>
      </c>
      <c r="D95" s="64">
        <v>6</v>
      </c>
      <c r="E95" s="64">
        <v>6.6</v>
      </c>
      <c r="F95" s="64">
        <v>6.2</v>
      </c>
      <c r="G95" s="64">
        <v>5.75</v>
      </c>
      <c r="H95" s="64">
        <v>6.2222222222222223</v>
      </c>
      <c r="I95" s="47"/>
      <c r="J95" s="47"/>
    </row>
    <row r="96" spans="1:10" x14ac:dyDescent="0.3">
      <c r="A96" s="47"/>
      <c r="B96" s="66" t="s">
        <v>47</v>
      </c>
      <c r="C96" s="64">
        <v>7</v>
      </c>
      <c r="D96" s="64">
        <v>6.5</v>
      </c>
      <c r="E96" s="64">
        <v>4</v>
      </c>
      <c r="F96" s="64">
        <v>7</v>
      </c>
      <c r="G96" s="64">
        <v>4</v>
      </c>
      <c r="H96" s="64">
        <v>7</v>
      </c>
      <c r="I96" s="47"/>
      <c r="J96" s="47"/>
    </row>
    <row r="97" spans="1:10" x14ac:dyDescent="0.3">
      <c r="A97" s="47"/>
      <c r="B97" s="66" t="s">
        <v>48</v>
      </c>
      <c r="C97" s="64">
        <v>7.166666666666667</v>
      </c>
      <c r="D97" s="64">
        <v>7.666666666666667</v>
      </c>
      <c r="E97" s="64">
        <v>7.666666666666667</v>
      </c>
      <c r="F97" s="64">
        <v>9.25</v>
      </c>
      <c r="G97" s="64">
        <v>6.8571428571428568</v>
      </c>
      <c r="H97" s="64">
        <v>8.5</v>
      </c>
      <c r="I97" s="47"/>
      <c r="J97" s="47"/>
    </row>
    <row r="98" spans="1:10" x14ac:dyDescent="0.3">
      <c r="A98" s="47"/>
      <c r="B98" s="66" t="s">
        <v>49</v>
      </c>
      <c r="C98" s="64">
        <v>5</v>
      </c>
      <c r="D98" s="64">
        <v>5</v>
      </c>
      <c r="E98" s="64">
        <v>5</v>
      </c>
      <c r="F98" s="64">
        <v>6</v>
      </c>
      <c r="G98" s="64">
        <v>9</v>
      </c>
      <c r="H98" s="64">
        <v>5</v>
      </c>
      <c r="I98" s="47"/>
      <c r="J98" s="47"/>
    </row>
    <row r="99" spans="1:10" x14ac:dyDescent="0.3">
      <c r="A99" s="47"/>
      <c r="B99" s="66" t="s">
        <v>503</v>
      </c>
      <c r="C99" s="64" t="e">
        <v>#DIV/0!</v>
      </c>
      <c r="D99" s="64" t="e">
        <v>#DIV/0!</v>
      </c>
      <c r="E99" s="64">
        <v>10</v>
      </c>
      <c r="F99" s="64">
        <v>8</v>
      </c>
      <c r="G99" s="64" t="e">
        <v>#DIV/0!</v>
      </c>
      <c r="H99" s="64" t="e">
        <v>#DIV/0!</v>
      </c>
      <c r="I99" s="47"/>
      <c r="J99" s="47"/>
    </row>
    <row r="100" spans="1:10" x14ac:dyDescent="0.3">
      <c r="A100" s="47"/>
      <c r="B100" s="62" t="s">
        <v>3</v>
      </c>
      <c r="C100" s="64">
        <v>7.1111111111111107</v>
      </c>
      <c r="D100" s="64">
        <v>6.1428571428571432</v>
      </c>
      <c r="E100" s="64">
        <v>4.333333333333333</v>
      </c>
      <c r="F100" s="64">
        <v>6.2857142857142856</v>
      </c>
      <c r="G100" s="64">
        <v>5.375</v>
      </c>
      <c r="H100" s="64">
        <v>6.333333333333333</v>
      </c>
      <c r="I100" s="47"/>
      <c r="J100" s="47"/>
    </row>
    <row r="101" spans="1:10" x14ac:dyDescent="0.3">
      <c r="A101" s="47"/>
      <c r="B101" s="66" t="s">
        <v>45</v>
      </c>
      <c r="C101" s="64">
        <v>6.5</v>
      </c>
      <c r="D101" s="64">
        <v>6.25</v>
      </c>
      <c r="E101" s="64">
        <v>4.25</v>
      </c>
      <c r="F101" s="64">
        <v>5.333333333333333</v>
      </c>
      <c r="G101" s="64">
        <v>5.2</v>
      </c>
      <c r="H101" s="64">
        <v>7.25</v>
      </c>
      <c r="I101" s="47"/>
      <c r="J101" s="47"/>
    </row>
    <row r="102" spans="1:10" x14ac:dyDescent="0.3">
      <c r="A102" s="47"/>
      <c r="B102" s="66" t="s">
        <v>46</v>
      </c>
      <c r="C102" s="64">
        <v>9.25</v>
      </c>
      <c r="D102" s="64">
        <v>8</v>
      </c>
      <c r="E102" s="64">
        <v>8</v>
      </c>
      <c r="F102" s="64">
        <v>9</v>
      </c>
      <c r="G102" s="64">
        <v>8</v>
      </c>
      <c r="H102" s="64">
        <v>8</v>
      </c>
      <c r="I102" s="47"/>
      <c r="J102" s="47"/>
    </row>
    <row r="103" spans="1:10" x14ac:dyDescent="0.3">
      <c r="A103" s="47"/>
      <c r="B103" s="66" t="s">
        <v>47</v>
      </c>
      <c r="C103" s="64" t="e">
        <v>#DIV/0!</v>
      </c>
      <c r="D103" s="64">
        <v>9</v>
      </c>
      <c r="E103" s="64" t="e">
        <v>#DIV/0!</v>
      </c>
      <c r="F103" s="64" t="e">
        <v>#DIV/0!</v>
      </c>
      <c r="G103" s="64" t="e">
        <v>#DIV/0!</v>
      </c>
      <c r="H103" s="64" t="e">
        <v>#DIV/0!</v>
      </c>
      <c r="I103" s="47"/>
      <c r="J103" s="47"/>
    </row>
    <row r="104" spans="1:10" x14ac:dyDescent="0.3">
      <c r="A104" s="47"/>
      <c r="B104" s="66" t="s">
        <v>48</v>
      </c>
      <c r="C104" s="64">
        <v>1</v>
      </c>
      <c r="D104" s="64">
        <v>1</v>
      </c>
      <c r="E104" s="64">
        <v>1</v>
      </c>
      <c r="F104" s="64">
        <v>5</v>
      </c>
      <c r="G104" s="64">
        <v>4.5</v>
      </c>
      <c r="H104" s="64">
        <v>1</v>
      </c>
      <c r="I104" s="47"/>
      <c r="J104" s="47"/>
    </row>
    <row r="105" spans="1:10" x14ac:dyDescent="0.3">
      <c r="A105" s="47"/>
      <c r="B105" s="62" t="s">
        <v>384</v>
      </c>
      <c r="C105" s="64">
        <v>2</v>
      </c>
      <c r="D105" s="64">
        <v>2</v>
      </c>
      <c r="E105" s="64">
        <v>2</v>
      </c>
      <c r="F105" s="64">
        <v>2</v>
      </c>
      <c r="G105" s="64">
        <v>2</v>
      </c>
      <c r="H105" s="64">
        <v>2</v>
      </c>
      <c r="I105" s="47"/>
      <c r="J105" s="47"/>
    </row>
    <row r="106" spans="1:10" x14ac:dyDescent="0.3">
      <c r="A106" s="47"/>
      <c r="B106" s="66" t="s">
        <v>45</v>
      </c>
      <c r="C106" s="64">
        <v>2</v>
      </c>
      <c r="D106" s="64">
        <v>2</v>
      </c>
      <c r="E106" s="64">
        <v>2</v>
      </c>
      <c r="F106" s="64">
        <v>2</v>
      </c>
      <c r="G106" s="64">
        <v>2</v>
      </c>
      <c r="H106" s="64">
        <v>2</v>
      </c>
      <c r="I106" s="47"/>
      <c r="J106" s="47"/>
    </row>
    <row r="107" spans="1:10" x14ac:dyDescent="0.3">
      <c r="A107" s="47"/>
      <c r="B107" s="62" t="s">
        <v>503</v>
      </c>
      <c r="C107" s="64">
        <v>6</v>
      </c>
      <c r="D107" s="64">
        <v>9.5</v>
      </c>
      <c r="E107" s="64">
        <v>10</v>
      </c>
      <c r="F107" s="64" t="e">
        <v>#DIV/0!</v>
      </c>
      <c r="G107" s="64">
        <v>9</v>
      </c>
      <c r="H107" s="64" t="e">
        <v>#DIV/0!</v>
      </c>
      <c r="I107" s="47"/>
      <c r="J107" s="47"/>
    </row>
    <row r="108" spans="1:10" x14ac:dyDescent="0.3">
      <c r="A108" s="47"/>
      <c r="B108" s="66" t="s">
        <v>45</v>
      </c>
      <c r="C108" s="64">
        <v>6</v>
      </c>
      <c r="D108" s="64">
        <v>9</v>
      </c>
      <c r="E108" s="64">
        <v>10</v>
      </c>
      <c r="F108" s="64" t="e">
        <v>#DIV/0!</v>
      </c>
      <c r="G108" s="64">
        <v>9</v>
      </c>
      <c r="H108" s="64" t="e">
        <v>#DIV/0!</v>
      </c>
      <c r="I108" s="47"/>
      <c r="J108" s="47"/>
    </row>
    <row r="109" spans="1:10" x14ac:dyDescent="0.3">
      <c r="A109" s="47"/>
      <c r="B109" s="66" t="s">
        <v>503</v>
      </c>
      <c r="C109" s="64" t="e">
        <v>#DIV/0!</v>
      </c>
      <c r="D109" s="64">
        <v>10</v>
      </c>
      <c r="E109" s="64" t="e">
        <v>#DIV/0!</v>
      </c>
      <c r="F109" s="64" t="e">
        <v>#DIV/0!</v>
      </c>
      <c r="G109" s="64" t="e">
        <v>#DIV/0!</v>
      </c>
      <c r="H109" s="64" t="e">
        <v>#DIV/0!</v>
      </c>
      <c r="I109" s="47"/>
      <c r="J109" s="47"/>
    </row>
    <row r="110" spans="1:10" x14ac:dyDescent="0.3">
      <c r="A110" s="47"/>
      <c r="B110" s="62" t="s">
        <v>707</v>
      </c>
      <c r="C110" s="64">
        <v>6.2391304347826084</v>
      </c>
      <c r="D110" s="64">
        <v>6.5333333333333332</v>
      </c>
      <c r="E110" s="64">
        <v>5.8461538461538458</v>
      </c>
      <c r="F110" s="64">
        <v>6.3255813953488369</v>
      </c>
      <c r="G110" s="64">
        <v>5.4878048780487809</v>
      </c>
      <c r="H110" s="64">
        <v>6</v>
      </c>
      <c r="I110" s="47"/>
      <c r="J110" s="47"/>
    </row>
    <row r="111" spans="1:10" x14ac:dyDescent="0.3">
      <c r="A111" s="47"/>
      <c r="B111" s="47"/>
      <c r="C111" s="47"/>
      <c r="D111" s="47"/>
      <c r="E111" s="47"/>
      <c r="F111" s="47"/>
      <c r="G111" s="47"/>
      <c r="H111" s="47"/>
      <c r="I111" s="47"/>
      <c r="J111" s="47"/>
    </row>
    <row r="112" spans="1:10" x14ac:dyDescent="0.3">
      <c r="A112" s="47"/>
      <c r="B112" s="47"/>
      <c r="C112" s="47"/>
      <c r="D112" s="47"/>
      <c r="E112" s="47"/>
      <c r="F112" s="47"/>
      <c r="G112" s="47"/>
      <c r="H112" s="47"/>
      <c r="I112" s="47"/>
      <c r="J112" s="47"/>
    </row>
    <row r="113" spans="1:10" x14ac:dyDescent="0.3">
      <c r="A113" s="47"/>
      <c r="B113" s="47"/>
      <c r="C113" s="47"/>
      <c r="D113" s="47"/>
      <c r="E113" s="47"/>
      <c r="F113" s="47"/>
      <c r="G113" s="47"/>
      <c r="H113" s="47"/>
      <c r="I113" s="47"/>
      <c r="J113" s="47"/>
    </row>
    <row r="114" spans="1:10" x14ac:dyDescent="0.3">
      <c r="A114" s="47"/>
      <c r="B114" s="47"/>
      <c r="C114" s="47"/>
      <c r="D114" s="47"/>
      <c r="E114" s="47"/>
      <c r="F114" s="47"/>
      <c r="G114" s="47"/>
      <c r="H114" s="47"/>
      <c r="I114" s="47"/>
      <c r="J114" s="47"/>
    </row>
    <row r="115" spans="1:10" x14ac:dyDescent="0.3">
      <c r="A115" s="47"/>
      <c r="B115" s="47"/>
      <c r="C115" s="47"/>
      <c r="D115" s="47"/>
      <c r="E115" s="47"/>
      <c r="F115" s="47"/>
      <c r="G115" s="47"/>
      <c r="H115" s="47"/>
      <c r="I115" s="47"/>
      <c r="J115" s="47"/>
    </row>
    <row r="117" spans="1:10" x14ac:dyDescent="0.3">
      <c r="A117" s="47"/>
      <c r="B117" s="47"/>
      <c r="C117" s="47"/>
      <c r="D117" s="47"/>
      <c r="E117" s="47"/>
      <c r="F117" s="47"/>
      <c r="G117" s="47"/>
      <c r="H117" s="47"/>
      <c r="I117" s="47"/>
      <c r="J117" s="47"/>
    </row>
    <row r="118" spans="1:10" x14ac:dyDescent="0.3">
      <c r="A118" s="47"/>
      <c r="B118" s="47"/>
      <c r="C118" s="47"/>
      <c r="D118" s="47"/>
      <c r="E118" s="47"/>
      <c r="F118" s="47"/>
      <c r="G118" s="47"/>
      <c r="H118" s="47"/>
      <c r="I118" s="47"/>
      <c r="J118" s="47"/>
    </row>
    <row r="119" spans="1:10" x14ac:dyDescent="0.3">
      <c r="A119" t="s">
        <v>788</v>
      </c>
      <c r="B119" s="47"/>
      <c r="C119" s="47"/>
      <c r="D119" s="47"/>
      <c r="E119" s="47"/>
      <c r="F119" s="47"/>
      <c r="G119" s="47"/>
      <c r="H119" s="47"/>
      <c r="I119" s="47"/>
    </row>
    <row r="120" spans="1:10" x14ac:dyDescent="0.3">
      <c r="A120" s="47"/>
      <c r="B120" s="60" t="s">
        <v>689</v>
      </c>
      <c r="C120" t="s">
        <v>340</v>
      </c>
      <c r="D120" s="47"/>
      <c r="E120" s="47"/>
      <c r="F120" s="47"/>
      <c r="G120" s="47"/>
      <c r="H120" s="47"/>
      <c r="I120" s="47"/>
    </row>
    <row r="121" spans="1:10" x14ac:dyDescent="0.3">
      <c r="A121" s="47"/>
      <c r="B121" s="47"/>
      <c r="C121" s="47"/>
      <c r="D121" s="47"/>
      <c r="E121" s="47"/>
      <c r="F121" s="47"/>
      <c r="G121" s="47"/>
      <c r="H121" s="47"/>
      <c r="I121" s="47"/>
    </row>
    <row r="122" spans="1:10" x14ac:dyDescent="0.3">
      <c r="A122" s="47"/>
      <c r="B122" s="60" t="s">
        <v>731</v>
      </c>
      <c r="C122" s="60" t="s">
        <v>708</v>
      </c>
    </row>
    <row r="123" spans="1:10" x14ac:dyDescent="0.3">
      <c r="A123" s="47"/>
      <c r="B123" s="60" t="s">
        <v>706</v>
      </c>
      <c r="C123" t="s">
        <v>375</v>
      </c>
      <c r="D123" t="s">
        <v>330</v>
      </c>
      <c r="E123" t="s">
        <v>469</v>
      </c>
      <c r="F123" t="s">
        <v>337</v>
      </c>
      <c r="G123" t="s">
        <v>325</v>
      </c>
      <c r="H123" t="s">
        <v>707</v>
      </c>
    </row>
    <row r="124" spans="1:10" x14ac:dyDescent="0.3">
      <c r="A124" s="47"/>
      <c r="B124" s="62" t="s">
        <v>4</v>
      </c>
      <c r="C124" s="67">
        <v>1.6129032258064516E-2</v>
      </c>
      <c r="D124" s="67">
        <v>0.16129032258064516</v>
      </c>
      <c r="E124" s="67">
        <v>8.0645161290322578E-2</v>
      </c>
      <c r="F124" s="67">
        <v>0.40322580645161288</v>
      </c>
      <c r="G124" s="67">
        <v>0.33870967741935482</v>
      </c>
      <c r="H124" s="67">
        <v>1</v>
      </c>
    </row>
    <row r="125" spans="1:10" x14ac:dyDescent="0.3">
      <c r="A125" s="47"/>
      <c r="B125" s="66" t="s">
        <v>45</v>
      </c>
      <c r="C125" s="67">
        <v>4.1666666666666664E-2</v>
      </c>
      <c r="D125" s="67">
        <v>0.125</v>
      </c>
      <c r="E125" s="67">
        <v>4.1666666666666664E-2</v>
      </c>
      <c r="F125" s="67">
        <v>0.5</v>
      </c>
      <c r="G125" s="67">
        <v>0.29166666666666669</v>
      </c>
      <c r="H125" s="67">
        <v>1</v>
      </c>
    </row>
    <row r="126" spans="1:10" x14ac:dyDescent="0.3">
      <c r="A126" s="47"/>
      <c r="B126" s="66" t="s">
        <v>46</v>
      </c>
      <c r="C126" s="67">
        <v>0</v>
      </c>
      <c r="D126" s="67">
        <v>0.2</v>
      </c>
      <c r="E126" s="67">
        <v>6.6666666666666666E-2</v>
      </c>
      <c r="F126" s="67">
        <v>0.13333333333333333</v>
      </c>
      <c r="G126" s="67">
        <v>0.6</v>
      </c>
      <c r="H126" s="67">
        <v>1</v>
      </c>
    </row>
    <row r="127" spans="1:10" x14ac:dyDescent="0.3">
      <c r="A127" s="47"/>
      <c r="B127" s="66" t="s">
        <v>47</v>
      </c>
      <c r="C127" s="67">
        <v>0</v>
      </c>
      <c r="D127" s="67">
        <v>0</v>
      </c>
      <c r="E127" s="67">
        <v>0.14285714285714285</v>
      </c>
      <c r="F127" s="67">
        <v>0.7142857142857143</v>
      </c>
      <c r="G127" s="67">
        <v>0.14285714285714285</v>
      </c>
      <c r="H127" s="67">
        <v>1</v>
      </c>
    </row>
    <row r="128" spans="1:10" x14ac:dyDescent="0.3">
      <c r="A128" s="47"/>
      <c r="B128" s="66" t="s">
        <v>48</v>
      </c>
      <c r="C128" s="67">
        <v>0</v>
      </c>
      <c r="D128" s="67">
        <v>0.23076923076923078</v>
      </c>
      <c r="E128" s="67">
        <v>7.6923076923076927E-2</v>
      </c>
      <c r="F128" s="67">
        <v>0.46153846153846156</v>
      </c>
      <c r="G128" s="67">
        <v>0.23076923076923078</v>
      </c>
      <c r="H128" s="67">
        <v>1</v>
      </c>
    </row>
    <row r="129" spans="1:9" x14ac:dyDescent="0.3">
      <c r="A129" s="47"/>
      <c r="B129" s="66" t="s">
        <v>49</v>
      </c>
      <c r="C129" s="67">
        <v>0</v>
      </c>
      <c r="D129" s="67">
        <v>0.5</v>
      </c>
      <c r="E129" s="67">
        <v>0.5</v>
      </c>
      <c r="F129" s="67">
        <v>0</v>
      </c>
      <c r="G129" s="67">
        <v>0</v>
      </c>
      <c r="H129" s="67">
        <v>1</v>
      </c>
    </row>
    <row r="130" spans="1:9" x14ac:dyDescent="0.3">
      <c r="A130" s="47"/>
      <c r="B130" s="66" t="s">
        <v>503</v>
      </c>
      <c r="C130" s="67">
        <v>0</v>
      </c>
      <c r="D130" s="67">
        <v>0</v>
      </c>
      <c r="E130" s="67">
        <v>0</v>
      </c>
      <c r="F130" s="67">
        <v>0</v>
      </c>
      <c r="G130" s="67">
        <v>1</v>
      </c>
      <c r="H130" s="67">
        <v>1</v>
      </c>
    </row>
    <row r="131" spans="1:9" x14ac:dyDescent="0.3">
      <c r="A131" s="47"/>
      <c r="B131" s="62" t="s">
        <v>3</v>
      </c>
      <c r="C131" s="67">
        <v>0</v>
      </c>
      <c r="D131" s="67">
        <v>0.21428571428571427</v>
      </c>
      <c r="E131" s="67">
        <v>0</v>
      </c>
      <c r="F131" s="67">
        <v>0.5</v>
      </c>
      <c r="G131" s="67">
        <v>0.2857142857142857</v>
      </c>
      <c r="H131" s="67">
        <v>1</v>
      </c>
    </row>
    <row r="132" spans="1:9" x14ac:dyDescent="0.3">
      <c r="A132" s="47"/>
      <c r="B132" s="66" t="s">
        <v>45</v>
      </c>
      <c r="C132" s="67">
        <v>0</v>
      </c>
      <c r="D132" s="67">
        <v>0.16666666666666666</v>
      </c>
      <c r="E132" s="67">
        <v>0</v>
      </c>
      <c r="F132" s="67">
        <v>0.66666666666666663</v>
      </c>
      <c r="G132" s="67">
        <v>0.16666666666666666</v>
      </c>
      <c r="H132" s="67">
        <v>1</v>
      </c>
    </row>
    <row r="133" spans="1:9" x14ac:dyDescent="0.3">
      <c r="A133" s="47"/>
      <c r="B133" s="66" t="s">
        <v>46</v>
      </c>
      <c r="C133" s="67">
        <v>0</v>
      </c>
      <c r="D133" s="67">
        <v>0.4</v>
      </c>
      <c r="E133" s="67">
        <v>0</v>
      </c>
      <c r="F133" s="67">
        <v>0.4</v>
      </c>
      <c r="G133" s="67">
        <v>0.2</v>
      </c>
      <c r="H133" s="67">
        <v>1</v>
      </c>
    </row>
    <row r="134" spans="1:9" x14ac:dyDescent="0.3">
      <c r="A134" s="47"/>
      <c r="B134" s="66" t="s">
        <v>47</v>
      </c>
      <c r="C134" s="67">
        <v>0</v>
      </c>
      <c r="D134" s="67">
        <v>0</v>
      </c>
      <c r="E134" s="67">
        <v>0</v>
      </c>
      <c r="F134" s="67">
        <v>0</v>
      </c>
      <c r="G134" s="67">
        <v>1</v>
      </c>
      <c r="H134" s="67">
        <v>1</v>
      </c>
    </row>
    <row r="135" spans="1:9" x14ac:dyDescent="0.3">
      <c r="A135" s="47"/>
      <c r="B135" s="66" t="s">
        <v>48</v>
      </c>
      <c r="C135" s="67">
        <v>0</v>
      </c>
      <c r="D135" s="67">
        <v>0</v>
      </c>
      <c r="E135" s="67">
        <v>0</v>
      </c>
      <c r="F135" s="67">
        <v>0.5</v>
      </c>
      <c r="G135" s="67">
        <v>0.5</v>
      </c>
      <c r="H135" s="67">
        <v>1</v>
      </c>
    </row>
    <row r="136" spans="1:9" x14ac:dyDescent="0.3">
      <c r="A136" s="47"/>
      <c r="B136" s="62" t="s">
        <v>384</v>
      </c>
      <c r="C136" s="67">
        <v>0</v>
      </c>
      <c r="D136" s="67">
        <v>0</v>
      </c>
      <c r="E136" s="67">
        <v>0</v>
      </c>
      <c r="F136" s="67">
        <v>1</v>
      </c>
      <c r="G136" s="67">
        <v>0</v>
      </c>
      <c r="H136" s="67">
        <v>1</v>
      </c>
    </row>
    <row r="137" spans="1:9" x14ac:dyDescent="0.3">
      <c r="A137" s="47"/>
      <c r="B137" s="66" t="s">
        <v>45</v>
      </c>
      <c r="C137" s="67">
        <v>0</v>
      </c>
      <c r="D137" s="67">
        <v>0</v>
      </c>
      <c r="E137" s="67">
        <v>0</v>
      </c>
      <c r="F137" s="67">
        <v>1</v>
      </c>
      <c r="G137" s="67">
        <v>0</v>
      </c>
      <c r="H137" s="67">
        <v>1</v>
      </c>
    </row>
    <row r="138" spans="1:9" x14ac:dyDescent="0.3">
      <c r="A138" s="47"/>
      <c r="B138" s="62" t="s">
        <v>503</v>
      </c>
      <c r="C138" s="67">
        <v>0.33333333333333331</v>
      </c>
      <c r="D138" s="67">
        <v>0.66666666666666663</v>
      </c>
      <c r="E138" s="67">
        <v>0</v>
      </c>
      <c r="F138" s="67">
        <v>0</v>
      </c>
      <c r="G138" s="67">
        <v>0</v>
      </c>
      <c r="H138" s="67">
        <v>1</v>
      </c>
    </row>
    <row r="139" spans="1:9" x14ac:dyDescent="0.3">
      <c r="A139" s="47"/>
      <c r="B139" s="66" t="s">
        <v>45</v>
      </c>
      <c r="C139" s="67">
        <v>0</v>
      </c>
      <c r="D139" s="67">
        <v>1</v>
      </c>
      <c r="E139" s="67">
        <v>0</v>
      </c>
      <c r="F139" s="67">
        <v>0</v>
      </c>
      <c r="G139" s="67">
        <v>0</v>
      </c>
      <c r="H139" s="67">
        <v>1</v>
      </c>
    </row>
    <row r="140" spans="1:9" x14ac:dyDescent="0.3">
      <c r="A140" s="47"/>
      <c r="B140" s="66" t="s">
        <v>503</v>
      </c>
      <c r="C140" s="67">
        <v>1</v>
      </c>
      <c r="D140" s="67">
        <v>0</v>
      </c>
      <c r="E140" s="67">
        <v>0</v>
      </c>
      <c r="F140" s="67">
        <v>0</v>
      </c>
      <c r="G140" s="67">
        <v>0</v>
      </c>
      <c r="H140" s="67">
        <v>1</v>
      </c>
    </row>
    <row r="141" spans="1:9" x14ac:dyDescent="0.3">
      <c r="A141" s="47"/>
      <c r="B141" s="62" t="s">
        <v>707</v>
      </c>
      <c r="C141" s="67">
        <v>2.5000000000000001E-2</v>
      </c>
      <c r="D141" s="67">
        <v>0.1875</v>
      </c>
      <c r="E141" s="67">
        <v>6.25E-2</v>
      </c>
      <c r="F141" s="67">
        <v>0.41249999999999998</v>
      </c>
      <c r="G141" s="67">
        <v>0.3125</v>
      </c>
      <c r="H141" s="67">
        <v>1</v>
      </c>
    </row>
    <row r="142" spans="1:9" x14ac:dyDescent="0.3">
      <c r="A142" s="47"/>
      <c r="B142" s="60" t="s">
        <v>689</v>
      </c>
      <c r="C142" t="s">
        <v>705</v>
      </c>
    </row>
    <row r="143" spans="1:9" x14ac:dyDescent="0.3">
      <c r="A143" t="s">
        <v>789</v>
      </c>
      <c r="B143" s="47"/>
      <c r="C143" s="47"/>
      <c r="D143" s="47"/>
      <c r="E143" s="47"/>
      <c r="F143" s="47"/>
      <c r="G143" s="47"/>
      <c r="H143" s="47"/>
      <c r="I143" s="47"/>
    </row>
    <row r="144" spans="1:9" x14ac:dyDescent="0.3">
      <c r="A144" s="47"/>
      <c r="B144" s="60" t="s">
        <v>732</v>
      </c>
      <c r="C144" s="60" t="s">
        <v>708</v>
      </c>
      <c r="F144" s="47"/>
      <c r="G144" s="47"/>
      <c r="H144" s="47"/>
      <c r="I144" s="47"/>
    </row>
    <row r="145" spans="1:9" x14ac:dyDescent="0.3">
      <c r="A145" s="47"/>
      <c r="B145" s="60" t="s">
        <v>706</v>
      </c>
      <c r="C145" t="s">
        <v>52</v>
      </c>
      <c r="D145" t="s">
        <v>51</v>
      </c>
      <c r="E145" t="s">
        <v>707</v>
      </c>
      <c r="F145" s="47"/>
      <c r="G145" s="47"/>
      <c r="H145" s="47"/>
      <c r="I145" s="47"/>
    </row>
    <row r="146" spans="1:9" x14ac:dyDescent="0.3">
      <c r="A146" s="47"/>
      <c r="B146" s="62" t="s">
        <v>4</v>
      </c>
      <c r="C146" s="67">
        <v>0.25675675675675674</v>
      </c>
      <c r="D146" s="67">
        <v>0.7432432432432432</v>
      </c>
      <c r="E146" s="67">
        <v>1</v>
      </c>
      <c r="F146" s="47"/>
      <c r="G146" s="47"/>
      <c r="H146" s="47"/>
      <c r="I146" s="47"/>
    </row>
    <row r="147" spans="1:9" x14ac:dyDescent="0.3">
      <c r="A147" s="47"/>
      <c r="B147" s="66" t="s">
        <v>45</v>
      </c>
      <c r="C147" s="67">
        <v>0.34375</v>
      </c>
      <c r="D147" s="67">
        <v>0.65625</v>
      </c>
      <c r="E147" s="67">
        <v>1</v>
      </c>
      <c r="F147" s="47"/>
      <c r="G147" s="47"/>
      <c r="H147" s="47"/>
      <c r="I147" s="47"/>
    </row>
    <row r="148" spans="1:9" x14ac:dyDescent="0.3">
      <c r="A148" s="47"/>
      <c r="B148" s="66" t="s">
        <v>46</v>
      </c>
      <c r="C148" s="67">
        <v>0.11764705882352941</v>
      </c>
      <c r="D148" s="67">
        <v>0.88235294117647056</v>
      </c>
      <c r="E148" s="67">
        <v>1</v>
      </c>
      <c r="F148" s="47"/>
      <c r="G148" s="47"/>
      <c r="H148" s="47"/>
      <c r="I148" s="47"/>
    </row>
    <row r="149" spans="1:9" x14ac:dyDescent="0.3">
      <c r="A149" s="47"/>
      <c r="B149" s="66" t="s">
        <v>47</v>
      </c>
      <c r="C149" s="67">
        <v>0.125</v>
      </c>
      <c r="D149" s="67">
        <v>0.875</v>
      </c>
      <c r="E149" s="67">
        <v>1</v>
      </c>
      <c r="F149" s="47"/>
      <c r="G149" s="47"/>
      <c r="H149" s="47"/>
      <c r="I149" s="47"/>
    </row>
    <row r="150" spans="1:9" x14ac:dyDescent="0.3">
      <c r="A150" s="47"/>
      <c r="B150" s="66" t="s">
        <v>48</v>
      </c>
      <c r="C150" s="67">
        <v>0.23076923076923078</v>
      </c>
      <c r="D150" s="67">
        <v>0.76923076923076927</v>
      </c>
      <c r="E150" s="67">
        <v>1</v>
      </c>
      <c r="F150" s="47"/>
      <c r="G150" s="47"/>
      <c r="H150" s="47"/>
      <c r="I150" s="47"/>
    </row>
    <row r="151" spans="1:9" x14ac:dyDescent="0.3">
      <c r="A151" s="47"/>
      <c r="B151" s="66" t="s">
        <v>49</v>
      </c>
      <c r="C151" s="67">
        <v>0.66666666666666663</v>
      </c>
      <c r="D151" s="67">
        <v>0.33333333333333331</v>
      </c>
      <c r="E151" s="67">
        <v>1</v>
      </c>
      <c r="F151" s="47"/>
      <c r="G151" s="47"/>
      <c r="H151" s="47"/>
      <c r="I151" s="47"/>
    </row>
    <row r="152" spans="1:9" x14ac:dyDescent="0.3">
      <c r="A152" s="47"/>
      <c r="B152" s="66" t="s">
        <v>503</v>
      </c>
      <c r="C152" s="67">
        <v>0</v>
      </c>
      <c r="D152" s="67">
        <v>1</v>
      </c>
      <c r="E152" s="67">
        <v>1</v>
      </c>
      <c r="F152" s="47"/>
      <c r="G152" s="47"/>
      <c r="H152" s="47"/>
      <c r="I152" s="47"/>
    </row>
    <row r="153" spans="1:9" x14ac:dyDescent="0.3">
      <c r="A153" s="47"/>
      <c r="B153" s="62" t="s">
        <v>3</v>
      </c>
      <c r="C153" s="67">
        <v>0.27777777777777779</v>
      </c>
      <c r="D153" s="67">
        <v>0.72222222222222221</v>
      </c>
      <c r="E153" s="67">
        <v>1</v>
      </c>
      <c r="F153" s="47"/>
      <c r="G153" s="47"/>
      <c r="H153" s="47"/>
      <c r="I153" s="47"/>
    </row>
    <row r="154" spans="1:9" x14ac:dyDescent="0.3">
      <c r="A154" s="47"/>
      <c r="B154" s="66" t="s">
        <v>45</v>
      </c>
      <c r="C154" s="67">
        <v>0.25</v>
      </c>
      <c r="D154" s="67">
        <v>0.75</v>
      </c>
      <c r="E154" s="67">
        <v>1</v>
      </c>
      <c r="F154" s="47"/>
      <c r="G154" s="47"/>
      <c r="H154" s="47"/>
      <c r="I154" s="47"/>
    </row>
    <row r="155" spans="1:9" x14ac:dyDescent="0.3">
      <c r="A155" s="47"/>
      <c r="B155" s="66" t="s">
        <v>46</v>
      </c>
      <c r="C155" s="67">
        <v>0.2857142857142857</v>
      </c>
      <c r="D155" s="67">
        <v>0.7142857142857143</v>
      </c>
      <c r="E155" s="67">
        <v>1</v>
      </c>
      <c r="F155" s="47"/>
      <c r="G155" s="47"/>
      <c r="H155" s="47"/>
      <c r="I155" s="47"/>
    </row>
    <row r="156" spans="1:9" x14ac:dyDescent="0.3">
      <c r="A156" s="47"/>
      <c r="B156" s="66" t="s">
        <v>47</v>
      </c>
      <c r="C156" s="67">
        <v>1</v>
      </c>
      <c r="D156" s="67">
        <v>0</v>
      </c>
      <c r="E156" s="67">
        <v>1</v>
      </c>
      <c r="F156" s="47"/>
      <c r="G156" s="47"/>
      <c r="H156" s="47"/>
      <c r="I156" s="47"/>
    </row>
    <row r="157" spans="1:9" x14ac:dyDescent="0.3">
      <c r="A157" s="47"/>
      <c r="B157" s="66" t="s">
        <v>48</v>
      </c>
      <c r="C157" s="67">
        <v>0</v>
      </c>
      <c r="D157" s="67">
        <v>1</v>
      </c>
      <c r="E157" s="67">
        <v>1</v>
      </c>
      <c r="F157" s="47"/>
      <c r="G157" s="47"/>
      <c r="H157" s="47"/>
      <c r="I157" s="47"/>
    </row>
    <row r="158" spans="1:9" x14ac:dyDescent="0.3">
      <c r="A158" s="47"/>
      <c r="B158" s="62" t="s">
        <v>384</v>
      </c>
      <c r="C158" s="67">
        <v>0</v>
      </c>
      <c r="D158" s="67">
        <v>1</v>
      </c>
      <c r="E158" s="67">
        <v>1</v>
      </c>
      <c r="F158" s="47"/>
      <c r="G158" s="47"/>
      <c r="H158" s="47"/>
      <c r="I158" s="47"/>
    </row>
    <row r="159" spans="1:9" x14ac:dyDescent="0.3">
      <c r="A159" s="47"/>
      <c r="B159" s="66" t="s">
        <v>45</v>
      </c>
      <c r="C159" s="67">
        <v>0</v>
      </c>
      <c r="D159" s="67">
        <v>1</v>
      </c>
      <c r="E159" s="67">
        <v>1</v>
      </c>
      <c r="F159" s="47"/>
      <c r="G159" s="47"/>
      <c r="H159" s="47"/>
      <c r="I159" s="47"/>
    </row>
    <row r="160" spans="1:9" x14ac:dyDescent="0.3">
      <c r="A160" s="47"/>
      <c r="B160" s="62" t="s">
        <v>503</v>
      </c>
      <c r="C160" s="67">
        <v>0.25</v>
      </c>
      <c r="D160" s="67">
        <v>0.75</v>
      </c>
      <c r="E160" s="67">
        <v>1</v>
      </c>
      <c r="F160" s="47"/>
      <c r="G160" s="47"/>
      <c r="H160" s="47"/>
      <c r="I160" s="47"/>
    </row>
    <row r="161" spans="1:11" x14ac:dyDescent="0.3">
      <c r="A161" s="47"/>
      <c r="B161" s="66" t="s">
        <v>45</v>
      </c>
      <c r="C161" s="67">
        <v>0</v>
      </c>
      <c r="D161" s="67">
        <v>1</v>
      </c>
      <c r="E161" s="67">
        <v>1</v>
      </c>
      <c r="F161" s="47"/>
      <c r="G161" s="47"/>
      <c r="H161" s="47"/>
      <c r="I161" s="47"/>
    </row>
    <row r="162" spans="1:11" x14ac:dyDescent="0.3">
      <c r="A162" s="47"/>
      <c r="B162" s="66" t="s">
        <v>503</v>
      </c>
      <c r="C162" s="67">
        <v>1</v>
      </c>
      <c r="D162" s="67">
        <v>0</v>
      </c>
      <c r="E162" s="67">
        <v>1</v>
      </c>
      <c r="F162" s="47"/>
      <c r="G162" s="47"/>
      <c r="H162" s="47"/>
      <c r="I162" s="47"/>
    </row>
    <row r="163" spans="1:11" x14ac:dyDescent="0.3">
      <c r="A163" s="47"/>
      <c r="B163" s="62" t="s">
        <v>707</v>
      </c>
      <c r="C163" s="67">
        <v>0.25773195876288657</v>
      </c>
      <c r="D163" s="67">
        <v>0.74226804123711343</v>
      </c>
      <c r="E163" s="67">
        <v>1</v>
      </c>
      <c r="F163" s="47"/>
      <c r="G163" s="47"/>
      <c r="H163" s="47"/>
      <c r="I163" s="47"/>
    </row>
    <row r="164" spans="1:11" x14ac:dyDescent="0.3">
      <c r="A164" s="47"/>
    </row>
    <row r="165" spans="1:11" x14ac:dyDescent="0.3">
      <c r="A165" s="47"/>
      <c r="B165" s="47"/>
    </row>
    <row r="166" spans="1:11" x14ac:dyDescent="0.3">
      <c r="A166" s="47"/>
      <c r="B166" s="47"/>
    </row>
    <row r="167" spans="1:11" x14ac:dyDescent="0.3">
      <c r="A167" s="47"/>
      <c r="I167" s="47"/>
    </row>
    <row r="168" spans="1:11" x14ac:dyDescent="0.3">
      <c r="A168" s="47"/>
      <c r="E168" s="47"/>
      <c r="F168" s="47"/>
      <c r="G168" s="47"/>
      <c r="H168" s="47"/>
      <c r="I168" s="47"/>
    </row>
    <row r="169" spans="1:11" x14ac:dyDescent="0.3">
      <c r="A169" s="47"/>
      <c r="B169" s="47"/>
      <c r="C169" s="47"/>
      <c r="D169" s="47"/>
      <c r="E169" s="47"/>
      <c r="F169" s="47"/>
      <c r="G169" s="47"/>
      <c r="H169" s="47"/>
      <c r="I169" s="47"/>
    </row>
    <row r="170" spans="1:11" x14ac:dyDescent="0.3">
      <c r="A170" s="47"/>
      <c r="B170" s="47"/>
      <c r="C170" s="47"/>
      <c r="D170" s="47"/>
      <c r="E170" s="47"/>
      <c r="F170" s="47"/>
      <c r="G170" s="47"/>
      <c r="H170" s="47"/>
      <c r="I170" s="47"/>
    </row>
    <row r="171" spans="1:11" x14ac:dyDescent="0.3">
      <c r="A171" t="s">
        <v>790</v>
      </c>
      <c r="B171" s="47"/>
      <c r="C171" s="47"/>
      <c r="D171" s="47"/>
      <c r="E171" s="47"/>
      <c r="F171" s="47"/>
      <c r="G171" s="47"/>
      <c r="H171" s="47"/>
      <c r="I171" s="47"/>
    </row>
    <row r="172" spans="1:11" x14ac:dyDescent="0.3">
      <c r="A172" s="47"/>
      <c r="B172" s="60" t="s">
        <v>689</v>
      </c>
      <c r="C172" t="s">
        <v>340</v>
      </c>
      <c r="D172" s="47"/>
      <c r="E172" s="47"/>
      <c r="F172" s="47"/>
      <c r="G172" s="47"/>
      <c r="H172" s="47"/>
      <c r="I172" s="47"/>
    </row>
    <row r="173" spans="1:11" x14ac:dyDescent="0.3">
      <c r="A173" s="47"/>
      <c r="B173" s="47"/>
      <c r="C173" s="47"/>
      <c r="D173" s="47"/>
      <c r="E173" s="47"/>
      <c r="F173" s="47"/>
      <c r="G173" s="47"/>
      <c r="H173" s="47"/>
      <c r="I173" s="47"/>
    </row>
    <row r="174" spans="1:11" x14ac:dyDescent="0.3">
      <c r="A174" s="47"/>
      <c r="B174" s="60" t="s">
        <v>735</v>
      </c>
      <c r="C174" s="60" t="s">
        <v>708</v>
      </c>
      <c r="J174" s="47"/>
      <c r="K174" s="47"/>
    </row>
    <row r="175" spans="1:11" x14ac:dyDescent="0.3">
      <c r="A175" s="47"/>
      <c r="B175" s="60" t="s">
        <v>706</v>
      </c>
      <c r="C175" t="s">
        <v>460</v>
      </c>
      <c r="D175" t="s">
        <v>388</v>
      </c>
      <c r="E175" t="s">
        <v>330</v>
      </c>
      <c r="F175" t="s">
        <v>327</v>
      </c>
      <c r="G175" t="s">
        <v>328</v>
      </c>
      <c r="H175" t="s">
        <v>707</v>
      </c>
      <c r="J175" s="47"/>
      <c r="K175" s="47"/>
    </row>
    <row r="176" spans="1:11" x14ac:dyDescent="0.3">
      <c r="A176" s="47"/>
      <c r="B176" s="62" t="s">
        <v>4</v>
      </c>
      <c r="C176" s="67">
        <v>1.6393442622950821E-2</v>
      </c>
      <c r="D176" s="67">
        <v>3.2786885245901641E-2</v>
      </c>
      <c r="E176" s="67">
        <v>0.11475409836065574</v>
      </c>
      <c r="F176" s="67">
        <v>0.37704918032786883</v>
      </c>
      <c r="G176" s="67">
        <v>0.45901639344262296</v>
      </c>
      <c r="H176" s="67">
        <v>1</v>
      </c>
      <c r="J176" s="47"/>
      <c r="K176" s="47"/>
    </row>
    <row r="177" spans="1:11" x14ac:dyDescent="0.3">
      <c r="A177" s="47"/>
      <c r="B177" s="66" t="s">
        <v>45</v>
      </c>
      <c r="C177" s="67">
        <v>0</v>
      </c>
      <c r="D177" s="67">
        <v>4.3478260869565216E-2</v>
      </c>
      <c r="E177" s="67">
        <v>8.6956521739130432E-2</v>
      </c>
      <c r="F177" s="67">
        <v>0.34782608695652173</v>
      </c>
      <c r="G177" s="67">
        <v>0.52173913043478259</v>
      </c>
      <c r="H177" s="67">
        <v>1</v>
      </c>
      <c r="J177" s="47"/>
      <c r="K177" s="47"/>
    </row>
    <row r="178" spans="1:11" x14ac:dyDescent="0.3">
      <c r="A178" s="47"/>
      <c r="B178" s="66" t="s">
        <v>46</v>
      </c>
      <c r="C178" s="67">
        <v>0</v>
      </c>
      <c r="D178" s="67">
        <v>0</v>
      </c>
      <c r="E178" s="67">
        <v>0.21428571428571427</v>
      </c>
      <c r="F178" s="67">
        <v>0.42857142857142855</v>
      </c>
      <c r="G178" s="67">
        <v>0.35714285714285715</v>
      </c>
      <c r="H178" s="67">
        <v>1</v>
      </c>
      <c r="J178" s="47"/>
      <c r="K178" s="47"/>
    </row>
    <row r="179" spans="1:11" x14ac:dyDescent="0.3">
      <c r="A179" s="47"/>
      <c r="B179" s="66" t="s">
        <v>47</v>
      </c>
      <c r="C179" s="67">
        <v>0</v>
      </c>
      <c r="D179" s="67">
        <v>0</v>
      </c>
      <c r="E179" s="67">
        <v>0.14285714285714285</v>
      </c>
      <c r="F179" s="67">
        <v>0.2857142857142857</v>
      </c>
      <c r="G179" s="67">
        <v>0.5714285714285714</v>
      </c>
      <c r="H179" s="67">
        <v>1</v>
      </c>
      <c r="J179" s="47"/>
      <c r="K179" s="47"/>
    </row>
    <row r="180" spans="1:11" x14ac:dyDescent="0.3">
      <c r="B180" s="66" t="s">
        <v>48</v>
      </c>
      <c r="C180" s="67">
        <v>7.6923076923076927E-2</v>
      </c>
      <c r="D180" s="67">
        <v>7.6923076923076927E-2</v>
      </c>
      <c r="E180" s="67">
        <v>7.6923076923076927E-2</v>
      </c>
      <c r="F180" s="67">
        <v>0.38461538461538464</v>
      </c>
      <c r="G180" s="67">
        <v>0.38461538461538464</v>
      </c>
      <c r="H180" s="67">
        <v>1</v>
      </c>
    </row>
    <row r="181" spans="1:11" x14ac:dyDescent="0.3">
      <c r="B181" s="66" t="s">
        <v>49</v>
      </c>
      <c r="C181" s="67">
        <v>0</v>
      </c>
      <c r="D181" s="67">
        <v>0</v>
      </c>
      <c r="E181" s="67">
        <v>0</v>
      </c>
      <c r="F181" s="67">
        <v>0.33333333333333331</v>
      </c>
      <c r="G181" s="67">
        <v>0.66666666666666663</v>
      </c>
      <c r="H181" s="67">
        <v>1</v>
      </c>
    </row>
    <row r="182" spans="1:11" x14ac:dyDescent="0.3">
      <c r="B182" s="66" t="s">
        <v>503</v>
      </c>
      <c r="C182" s="67">
        <v>0</v>
      </c>
      <c r="D182" s="67">
        <v>0</v>
      </c>
      <c r="E182" s="67">
        <v>0</v>
      </c>
      <c r="F182" s="67">
        <v>1</v>
      </c>
      <c r="G182" s="67">
        <v>0</v>
      </c>
      <c r="H182" s="67">
        <v>1</v>
      </c>
    </row>
    <row r="183" spans="1:11" x14ac:dyDescent="0.3">
      <c r="B183" s="62" t="s">
        <v>3</v>
      </c>
      <c r="C183" s="67">
        <v>0</v>
      </c>
      <c r="D183" s="67">
        <v>6.25E-2</v>
      </c>
      <c r="E183" s="67">
        <v>6.25E-2</v>
      </c>
      <c r="F183" s="67">
        <v>0.4375</v>
      </c>
      <c r="G183" s="67">
        <v>0.4375</v>
      </c>
      <c r="H183" s="67">
        <v>1</v>
      </c>
    </row>
    <row r="184" spans="1:11" x14ac:dyDescent="0.3">
      <c r="B184" s="66" t="s">
        <v>45</v>
      </c>
      <c r="C184" s="67">
        <v>0</v>
      </c>
      <c r="D184" s="67">
        <v>0.125</v>
      </c>
      <c r="E184" s="67">
        <v>0.125</v>
      </c>
      <c r="F184" s="67">
        <v>0.375</v>
      </c>
      <c r="G184" s="67">
        <v>0.375</v>
      </c>
      <c r="H184" s="67">
        <v>1</v>
      </c>
    </row>
    <row r="185" spans="1:11" x14ac:dyDescent="0.3">
      <c r="B185" s="66" t="s">
        <v>46</v>
      </c>
      <c r="C185" s="67">
        <v>0</v>
      </c>
      <c r="D185" s="67">
        <v>0</v>
      </c>
      <c r="E185" s="67">
        <v>0</v>
      </c>
      <c r="F185" s="67">
        <v>0.4</v>
      </c>
      <c r="G185" s="67">
        <v>0.6</v>
      </c>
      <c r="H185" s="67">
        <v>1</v>
      </c>
    </row>
    <row r="186" spans="1:11" x14ac:dyDescent="0.3">
      <c r="B186" s="66" t="s">
        <v>47</v>
      </c>
      <c r="C186" s="67">
        <v>0</v>
      </c>
      <c r="D186" s="67">
        <v>0</v>
      </c>
      <c r="E186" s="67">
        <v>0</v>
      </c>
      <c r="F186" s="67">
        <v>1</v>
      </c>
      <c r="G186" s="67">
        <v>0</v>
      </c>
      <c r="H186" s="67">
        <v>1</v>
      </c>
    </row>
    <row r="187" spans="1:11" x14ac:dyDescent="0.3">
      <c r="B187" s="66" t="s">
        <v>48</v>
      </c>
      <c r="C187" s="67">
        <v>0</v>
      </c>
      <c r="D187" s="67">
        <v>0</v>
      </c>
      <c r="E187" s="67">
        <v>0</v>
      </c>
      <c r="F187" s="67">
        <v>0.5</v>
      </c>
      <c r="G187" s="67">
        <v>0.5</v>
      </c>
      <c r="H187" s="67">
        <v>1</v>
      </c>
    </row>
    <row r="188" spans="1:11" x14ac:dyDescent="0.3">
      <c r="B188" s="62" t="s">
        <v>384</v>
      </c>
      <c r="C188" s="67">
        <v>0</v>
      </c>
      <c r="D188" s="67">
        <v>0</v>
      </c>
      <c r="E188" s="67">
        <v>1</v>
      </c>
      <c r="F188" s="67">
        <v>0</v>
      </c>
      <c r="G188" s="67">
        <v>0</v>
      </c>
      <c r="H188" s="67">
        <v>1</v>
      </c>
    </row>
    <row r="189" spans="1:11" x14ac:dyDescent="0.3">
      <c r="B189" s="66" t="s">
        <v>45</v>
      </c>
      <c r="C189" s="67">
        <v>0</v>
      </c>
      <c r="D189" s="67">
        <v>0</v>
      </c>
      <c r="E189" s="67">
        <v>1</v>
      </c>
      <c r="F189" s="67">
        <v>0</v>
      </c>
      <c r="G189" s="67">
        <v>0</v>
      </c>
      <c r="H189" s="67">
        <v>1</v>
      </c>
    </row>
    <row r="190" spans="1:11" x14ac:dyDescent="0.3">
      <c r="B190" s="62" t="s">
        <v>503</v>
      </c>
      <c r="C190" s="67">
        <v>0.33333333333333331</v>
      </c>
      <c r="D190" s="67">
        <v>0</v>
      </c>
      <c r="E190" s="67">
        <v>0</v>
      </c>
      <c r="F190" s="67">
        <v>0.33333333333333331</v>
      </c>
      <c r="G190" s="67">
        <v>0.33333333333333331</v>
      </c>
      <c r="H190" s="67">
        <v>1</v>
      </c>
    </row>
    <row r="191" spans="1:11" x14ac:dyDescent="0.3">
      <c r="B191" s="66" t="s">
        <v>45</v>
      </c>
      <c r="C191" s="67">
        <v>0.5</v>
      </c>
      <c r="D191" s="67">
        <v>0</v>
      </c>
      <c r="E191" s="67">
        <v>0</v>
      </c>
      <c r="F191" s="67">
        <v>0.5</v>
      </c>
      <c r="G191" s="67">
        <v>0</v>
      </c>
      <c r="H191" s="67">
        <v>1</v>
      </c>
    </row>
    <row r="192" spans="1:11" x14ac:dyDescent="0.3">
      <c r="B192" s="66" t="s">
        <v>503</v>
      </c>
      <c r="C192" s="67">
        <v>0</v>
      </c>
      <c r="D192" s="67">
        <v>0</v>
      </c>
      <c r="E192" s="67">
        <v>0</v>
      </c>
      <c r="F192" s="67">
        <v>0</v>
      </c>
      <c r="G192" s="67">
        <v>1</v>
      </c>
      <c r="H192" s="67">
        <v>1</v>
      </c>
    </row>
    <row r="193" spans="1:9" x14ac:dyDescent="0.3">
      <c r="B193" s="62" t="s">
        <v>707</v>
      </c>
      <c r="C193" s="67">
        <v>2.4691358024691357E-2</v>
      </c>
      <c r="D193" s="67">
        <v>3.7037037037037035E-2</v>
      </c>
      <c r="E193" s="67">
        <v>0.1111111111111111</v>
      </c>
      <c r="F193" s="67">
        <v>0.38271604938271603</v>
      </c>
      <c r="G193" s="67">
        <v>0.44444444444444442</v>
      </c>
      <c r="H193" s="67">
        <v>1</v>
      </c>
    </row>
    <row r="194" spans="1:9" x14ac:dyDescent="0.3">
      <c r="B194" s="60" t="s">
        <v>689</v>
      </c>
      <c r="C194" t="s">
        <v>340</v>
      </c>
      <c r="D194" s="47"/>
      <c r="E194" s="47"/>
      <c r="F194" s="47"/>
      <c r="G194" s="47"/>
      <c r="H194" s="47"/>
      <c r="I194" s="47"/>
    </row>
    <row r="195" spans="1:9" x14ac:dyDescent="0.3">
      <c r="A195" t="s">
        <v>791</v>
      </c>
      <c r="D195" s="47"/>
      <c r="E195" s="47"/>
      <c r="F195" s="47"/>
      <c r="G195" s="47"/>
      <c r="H195" s="47"/>
      <c r="I195" s="47"/>
    </row>
    <row r="196" spans="1:9" x14ac:dyDescent="0.3">
      <c r="B196" s="60" t="s">
        <v>736</v>
      </c>
      <c r="C196" s="60" t="s">
        <v>708</v>
      </c>
      <c r="F196" s="47"/>
      <c r="G196" s="47"/>
      <c r="H196" s="47"/>
      <c r="I196" s="47"/>
    </row>
    <row r="197" spans="1:9" x14ac:dyDescent="0.3">
      <c r="B197" s="60" t="s">
        <v>706</v>
      </c>
      <c r="C197" t="s">
        <v>52</v>
      </c>
      <c r="D197" t="s">
        <v>51</v>
      </c>
      <c r="E197" t="s">
        <v>707</v>
      </c>
      <c r="F197" s="47"/>
      <c r="G197" s="47"/>
      <c r="H197" s="47"/>
      <c r="I197" s="47"/>
    </row>
    <row r="198" spans="1:9" x14ac:dyDescent="0.3">
      <c r="B198" s="62" t="s">
        <v>4</v>
      </c>
      <c r="C198" s="67">
        <v>0.13432835820895522</v>
      </c>
      <c r="D198" s="67">
        <v>0.86567164179104472</v>
      </c>
      <c r="E198" s="67">
        <v>1</v>
      </c>
      <c r="F198" s="47"/>
      <c r="G198" s="47"/>
      <c r="H198" s="47"/>
      <c r="I198" s="47"/>
    </row>
    <row r="199" spans="1:9" x14ac:dyDescent="0.3">
      <c r="B199" s="66" t="s">
        <v>45</v>
      </c>
      <c r="C199" s="67">
        <v>0.25</v>
      </c>
      <c r="D199" s="67">
        <v>0.75</v>
      </c>
      <c r="E199" s="67">
        <v>1</v>
      </c>
      <c r="F199" s="47"/>
      <c r="G199" s="47"/>
      <c r="H199" s="47"/>
      <c r="I199" s="47"/>
    </row>
    <row r="200" spans="1:9" x14ac:dyDescent="0.3">
      <c r="B200" s="66" t="s">
        <v>46</v>
      </c>
      <c r="C200" s="67">
        <v>6.6666666666666666E-2</v>
      </c>
      <c r="D200" s="67">
        <v>0.93333333333333335</v>
      </c>
      <c r="E200" s="67">
        <v>1</v>
      </c>
      <c r="F200" s="47"/>
      <c r="G200" s="47"/>
      <c r="H200" s="47"/>
      <c r="I200" s="47"/>
    </row>
    <row r="201" spans="1:9" x14ac:dyDescent="0.3">
      <c r="B201" s="66" t="s">
        <v>47</v>
      </c>
      <c r="C201" s="67">
        <v>0</v>
      </c>
      <c r="D201" s="67">
        <v>1</v>
      </c>
      <c r="E201" s="67">
        <v>1</v>
      </c>
      <c r="F201" s="47"/>
      <c r="G201" s="47"/>
      <c r="H201" s="47"/>
      <c r="I201" s="47"/>
    </row>
    <row r="202" spans="1:9" x14ac:dyDescent="0.3">
      <c r="B202" s="66" t="s">
        <v>48</v>
      </c>
      <c r="C202" s="67">
        <v>7.6923076923076927E-2</v>
      </c>
      <c r="D202" s="67">
        <v>0.92307692307692313</v>
      </c>
      <c r="E202" s="67">
        <v>1</v>
      </c>
      <c r="F202" s="47"/>
      <c r="G202" s="47"/>
      <c r="H202" s="47"/>
      <c r="I202" s="47"/>
    </row>
    <row r="203" spans="1:9" x14ac:dyDescent="0.3">
      <c r="B203" s="66" t="s">
        <v>49</v>
      </c>
      <c r="C203" s="67">
        <v>0</v>
      </c>
      <c r="D203" s="67">
        <v>1</v>
      </c>
      <c r="E203" s="67">
        <v>1</v>
      </c>
      <c r="F203" s="47"/>
      <c r="G203" s="47"/>
      <c r="H203" s="47"/>
      <c r="I203" s="47"/>
    </row>
    <row r="204" spans="1:9" x14ac:dyDescent="0.3">
      <c r="B204" s="66" t="s">
        <v>503</v>
      </c>
      <c r="C204" s="67">
        <v>0</v>
      </c>
      <c r="D204" s="67">
        <v>1</v>
      </c>
      <c r="E204" s="67">
        <v>1</v>
      </c>
      <c r="F204" s="47"/>
      <c r="G204" s="47"/>
      <c r="H204" s="47"/>
      <c r="I204" s="47"/>
    </row>
    <row r="205" spans="1:9" x14ac:dyDescent="0.3">
      <c r="B205" s="62" t="s">
        <v>3</v>
      </c>
      <c r="C205" s="67">
        <v>0.125</v>
      </c>
      <c r="D205" s="67">
        <v>0.875</v>
      </c>
      <c r="E205" s="67">
        <v>1</v>
      </c>
      <c r="F205" s="47"/>
      <c r="G205" s="47"/>
      <c r="H205" s="47"/>
      <c r="I205" s="47"/>
    </row>
    <row r="206" spans="1:9" x14ac:dyDescent="0.3">
      <c r="B206" s="66" t="s">
        <v>45</v>
      </c>
      <c r="C206" s="67">
        <v>0.25</v>
      </c>
      <c r="D206" s="67">
        <v>0.75</v>
      </c>
      <c r="E206" s="67">
        <v>1</v>
      </c>
      <c r="F206" s="47"/>
      <c r="G206" s="47"/>
      <c r="H206" s="47"/>
      <c r="I206" s="47"/>
    </row>
    <row r="207" spans="1:9" x14ac:dyDescent="0.3">
      <c r="B207" s="66" t="s">
        <v>46</v>
      </c>
      <c r="C207" s="67">
        <v>0</v>
      </c>
      <c r="D207" s="67">
        <v>1</v>
      </c>
      <c r="E207" s="67">
        <v>1</v>
      </c>
      <c r="F207" s="47"/>
      <c r="G207" s="47"/>
      <c r="H207" s="47"/>
      <c r="I207" s="47"/>
    </row>
    <row r="208" spans="1:9" x14ac:dyDescent="0.3">
      <c r="B208" s="66" t="s">
        <v>47</v>
      </c>
      <c r="C208" s="67">
        <v>0</v>
      </c>
      <c r="D208" s="67">
        <v>1</v>
      </c>
      <c r="E208" s="67">
        <v>1</v>
      </c>
      <c r="F208" s="47"/>
      <c r="G208" s="47"/>
      <c r="H208" s="47"/>
      <c r="I208" s="47"/>
    </row>
    <row r="209" spans="2:9" x14ac:dyDescent="0.3">
      <c r="B209" s="66" t="s">
        <v>48</v>
      </c>
      <c r="C209" s="67">
        <v>0</v>
      </c>
      <c r="D209" s="67">
        <v>1</v>
      </c>
      <c r="E209" s="67">
        <v>1</v>
      </c>
      <c r="F209" s="47"/>
      <c r="G209" s="47"/>
      <c r="H209" s="47"/>
      <c r="I209" s="47"/>
    </row>
    <row r="210" spans="2:9" x14ac:dyDescent="0.3">
      <c r="B210" s="62" t="s">
        <v>384</v>
      </c>
      <c r="C210" s="67">
        <v>0</v>
      </c>
      <c r="D210" s="67">
        <v>1</v>
      </c>
      <c r="E210" s="67">
        <v>1</v>
      </c>
      <c r="F210" s="47"/>
      <c r="G210" s="47"/>
      <c r="H210" s="47"/>
      <c r="I210" s="47"/>
    </row>
    <row r="211" spans="2:9" x14ac:dyDescent="0.3">
      <c r="B211" s="66" t="s">
        <v>45</v>
      </c>
      <c r="C211" s="67">
        <v>0</v>
      </c>
      <c r="D211" s="67">
        <v>1</v>
      </c>
      <c r="E211" s="67">
        <v>1</v>
      </c>
      <c r="F211" s="47"/>
      <c r="G211" s="47"/>
      <c r="H211" s="47"/>
      <c r="I211" s="47"/>
    </row>
    <row r="212" spans="2:9" x14ac:dyDescent="0.3">
      <c r="B212" s="62" t="s">
        <v>503</v>
      </c>
      <c r="C212" s="67">
        <v>0.33333333333333331</v>
      </c>
      <c r="D212" s="67">
        <v>0.66666666666666663</v>
      </c>
      <c r="E212" s="67">
        <v>1</v>
      </c>
      <c r="F212" s="47"/>
      <c r="G212" s="47"/>
      <c r="H212" s="47"/>
      <c r="I212" s="47"/>
    </row>
    <row r="213" spans="2:9" x14ac:dyDescent="0.3">
      <c r="B213" s="66" t="s">
        <v>45</v>
      </c>
      <c r="C213" s="67">
        <v>0.5</v>
      </c>
      <c r="D213" s="67">
        <v>0.5</v>
      </c>
      <c r="E213" s="67">
        <v>1</v>
      </c>
      <c r="F213" s="47"/>
      <c r="G213" s="47"/>
      <c r="H213" s="47"/>
      <c r="I213" s="47"/>
    </row>
    <row r="214" spans="2:9" x14ac:dyDescent="0.3">
      <c r="B214" s="66" t="s">
        <v>503</v>
      </c>
      <c r="C214" s="67">
        <v>0</v>
      </c>
      <c r="D214" s="67">
        <v>1</v>
      </c>
      <c r="E214" s="67">
        <v>1</v>
      </c>
      <c r="F214" s="47"/>
      <c r="G214" s="47"/>
      <c r="H214" s="47"/>
      <c r="I214" s="47"/>
    </row>
    <row r="215" spans="2:9" x14ac:dyDescent="0.3">
      <c r="B215" s="62" t="s">
        <v>707</v>
      </c>
      <c r="C215" s="67">
        <v>0.13793103448275862</v>
      </c>
      <c r="D215" s="67">
        <v>0.86206896551724133</v>
      </c>
      <c r="E215" s="67">
        <v>1</v>
      </c>
      <c r="F215" s="47"/>
      <c r="G215" s="47"/>
      <c r="H215" s="47"/>
      <c r="I215" s="47"/>
    </row>
    <row r="216" spans="2:9" x14ac:dyDescent="0.3">
      <c r="B216" s="47"/>
      <c r="C216" s="47"/>
      <c r="D216" s="47"/>
      <c r="E216" s="47"/>
      <c r="F216" s="47"/>
      <c r="G216" s="47"/>
      <c r="H216" s="47"/>
      <c r="I216" s="47"/>
    </row>
    <row r="217" spans="2:9" x14ac:dyDescent="0.3">
      <c r="B217" s="47"/>
      <c r="C217" s="47"/>
      <c r="D217" s="47"/>
      <c r="E217" s="47"/>
      <c r="F217" s="47"/>
      <c r="G217" s="47"/>
      <c r="H217" s="47"/>
      <c r="I217" s="47"/>
    </row>
    <row r="218" spans="2:9" x14ac:dyDescent="0.3">
      <c r="B218" s="47"/>
      <c r="C218" s="47"/>
      <c r="D218" s="47"/>
      <c r="E218" s="47"/>
      <c r="F218" s="47"/>
      <c r="G218" s="47"/>
      <c r="H218" s="47"/>
      <c r="I218" s="47"/>
    </row>
    <row r="241" spans="1:10" x14ac:dyDescent="0.3">
      <c r="B241" s="47"/>
      <c r="C241" s="47"/>
      <c r="D241" s="47"/>
      <c r="E241" s="47"/>
      <c r="F241" s="47"/>
      <c r="G241" s="47"/>
      <c r="H241" s="47"/>
      <c r="I241" s="47"/>
      <c r="J241" s="47"/>
    </row>
    <row r="242" spans="1:10" x14ac:dyDescent="0.3">
      <c r="A242" t="s">
        <v>792</v>
      </c>
      <c r="B242" s="47"/>
      <c r="C242" s="47"/>
      <c r="D242" s="47"/>
      <c r="E242" s="47"/>
      <c r="F242" s="47"/>
      <c r="G242" s="47"/>
      <c r="H242" s="47"/>
      <c r="I242" s="47"/>
      <c r="J242" s="47"/>
    </row>
    <row r="243" spans="1:10" x14ac:dyDescent="0.3">
      <c r="B243" s="47"/>
      <c r="C243" s="47"/>
      <c r="D243" s="47"/>
      <c r="E243" s="47"/>
      <c r="F243" s="47"/>
      <c r="G243" s="47"/>
      <c r="H243" s="47"/>
      <c r="I243" s="47"/>
      <c r="J243" s="47"/>
    </row>
    <row r="244" spans="1:10" x14ac:dyDescent="0.3">
      <c r="B244" s="60" t="s">
        <v>689</v>
      </c>
      <c r="C244" t="s">
        <v>340</v>
      </c>
      <c r="D244" s="47"/>
      <c r="E244" s="47"/>
      <c r="F244" s="47"/>
      <c r="G244" s="47"/>
      <c r="H244" s="47"/>
      <c r="I244" s="47"/>
      <c r="J244" s="47"/>
    </row>
    <row r="245" spans="1:10" x14ac:dyDescent="0.3">
      <c r="B245" s="47"/>
      <c r="C245" s="47"/>
      <c r="D245" s="47"/>
      <c r="E245" s="47"/>
      <c r="F245" s="47"/>
      <c r="G245" s="47"/>
      <c r="H245" s="47"/>
      <c r="I245" s="47"/>
      <c r="J245" s="47"/>
    </row>
    <row r="246" spans="1:10" x14ac:dyDescent="0.3">
      <c r="B246" s="60" t="s">
        <v>741</v>
      </c>
      <c r="C246" s="60" t="s">
        <v>708</v>
      </c>
    </row>
    <row r="247" spans="1:10" x14ac:dyDescent="0.3">
      <c r="B247" s="60" t="s">
        <v>706</v>
      </c>
      <c r="C247" t="s">
        <v>332</v>
      </c>
      <c r="D247" t="s">
        <v>354</v>
      </c>
      <c r="E247" t="s">
        <v>345</v>
      </c>
      <c r="F247" t="s">
        <v>707</v>
      </c>
    </row>
    <row r="248" spans="1:10" x14ac:dyDescent="0.3">
      <c r="B248" s="62" t="s">
        <v>4</v>
      </c>
      <c r="C248" s="67">
        <v>6.0606060606060608E-2</v>
      </c>
      <c r="D248" s="67">
        <v>0.21212121212121213</v>
      </c>
      <c r="E248" s="67">
        <v>0.72727272727272729</v>
      </c>
      <c r="F248" s="67">
        <v>1</v>
      </c>
    </row>
    <row r="249" spans="1:10" x14ac:dyDescent="0.3">
      <c r="B249" s="66" t="s">
        <v>45</v>
      </c>
      <c r="C249" s="67">
        <v>9.0909090909090912E-2</v>
      </c>
      <c r="D249" s="67">
        <v>0.18181818181818182</v>
      </c>
      <c r="E249" s="67">
        <v>0.72727272727272729</v>
      </c>
      <c r="F249" s="67">
        <v>1</v>
      </c>
    </row>
    <row r="250" spans="1:10" x14ac:dyDescent="0.3">
      <c r="B250" s="66" t="s">
        <v>46</v>
      </c>
      <c r="C250" s="67">
        <v>0</v>
      </c>
      <c r="D250" s="67">
        <v>0.25</v>
      </c>
      <c r="E250" s="67">
        <v>0.75</v>
      </c>
      <c r="F250" s="67">
        <v>1</v>
      </c>
    </row>
    <row r="251" spans="1:10" x14ac:dyDescent="0.3">
      <c r="B251" s="66" t="s">
        <v>47</v>
      </c>
      <c r="C251" s="67">
        <v>0</v>
      </c>
      <c r="D251" s="67">
        <v>0</v>
      </c>
      <c r="E251" s="67">
        <v>1</v>
      </c>
      <c r="F251" s="67">
        <v>1</v>
      </c>
    </row>
    <row r="252" spans="1:10" x14ac:dyDescent="0.3">
      <c r="B252" s="66" t="s">
        <v>48</v>
      </c>
      <c r="C252" s="67">
        <v>0.125</v>
      </c>
      <c r="D252" s="67">
        <v>0.25</v>
      </c>
      <c r="E252" s="67">
        <v>0.625</v>
      </c>
      <c r="F252" s="67">
        <v>1</v>
      </c>
    </row>
    <row r="253" spans="1:10" x14ac:dyDescent="0.3">
      <c r="B253" s="66" t="s">
        <v>49</v>
      </c>
      <c r="C253" s="67">
        <v>0</v>
      </c>
      <c r="D253" s="67">
        <v>0.5</v>
      </c>
      <c r="E253" s="67">
        <v>0.5</v>
      </c>
      <c r="F253" s="67">
        <v>1</v>
      </c>
    </row>
    <row r="254" spans="1:10" x14ac:dyDescent="0.3">
      <c r="B254" s="66" t="s">
        <v>503</v>
      </c>
      <c r="C254" s="67">
        <v>0</v>
      </c>
      <c r="D254" s="67">
        <v>0</v>
      </c>
      <c r="E254" s="67">
        <v>1</v>
      </c>
      <c r="F254" s="67">
        <v>1</v>
      </c>
    </row>
    <row r="255" spans="1:10" x14ac:dyDescent="0.3">
      <c r="B255" s="62" t="s">
        <v>3</v>
      </c>
      <c r="C255" s="67">
        <v>0.14285714285714285</v>
      </c>
      <c r="D255" s="67">
        <v>0.2857142857142857</v>
      </c>
      <c r="E255" s="67">
        <v>0.5714285714285714</v>
      </c>
      <c r="F255" s="67">
        <v>1</v>
      </c>
    </row>
    <row r="256" spans="1:10" x14ac:dyDescent="0.3">
      <c r="B256" s="66" t="s">
        <v>45</v>
      </c>
      <c r="C256" s="67">
        <v>0.25</v>
      </c>
      <c r="D256" s="67">
        <v>0.25</v>
      </c>
      <c r="E256" s="67">
        <v>0.5</v>
      </c>
      <c r="F256" s="67">
        <v>1</v>
      </c>
    </row>
    <row r="257" spans="1:10" x14ac:dyDescent="0.3">
      <c r="B257" s="66" t="s">
        <v>46</v>
      </c>
      <c r="C257" s="67">
        <v>0</v>
      </c>
      <c r="D257" s="67">
        <v>0.5</v>
      </c>
      <c r="E257" s="67">
        <v>0.5</v>
      </c>
      <c r="F257" s="67">
        <v>1</v>
      </c>
    </row>
    <row r="258" spans="1:10" x14ac:dyDescent="0.3">
      <c r="B258" s="66" t="s">
        <v>48</v>
      </c>
      <c r="C258" s="67">
        <v>0</v>
      </c>
      <c r="D258" s="67">
        <v>0</v>
      </c>
      <c r="E258" s="67">
        <v>1</v>
      </c>
      <c r="F258" s="67">
        <v>1</v>
      </c>
    </row>
    <row r="259" spans="1:10" x14ac:dyDescent="0.3">
      <c r="B259" s="62" t="s">
        <v>707</v>
      </c>
      <c r="C259" s="67">
        <v>7.4999999999999997E-2</v>
      </c>
      <c r="D259" s="67">
        <v>0.22500000000000001</v>
      </c>
      <c r="E259" s="67">
        <v>0.7</v>
      </c>
      <c r="F259" s="67">
        <v>1</v>
      </c>
    </row>
    <row r="262" spans="1:10" x14ac:dyDescent="0.3">
      <c r="B262" s="47"/>
      <c r="C262" s="47"/>
      <c r="D262" s="47"/>
      <c r="E262" s="47"/>
      <c r="F262" s="47"/>
      <c r="G262" s="47"/>
      <c r="H262" s="47"/>
      <c r="I262" s="47"/>
      <c r="J262" s="47"/>
    </row>
    <row r="263" spans="1:10" x14ac:dyDescent="0.3">
      <c r="B263" s="60" t="s">
        <v>689</v>
      </c>
      <c r="C263" t="s">
        <v>705</v>
      </c>
      <c r="D263" s="47"/>
      <c r="E263" s="47"/>
      <c r="F263" s="47"/>
      <c r="G263" s="47"/>
      <c r="H263" s="47"/>
      <c r="I263" s="47"/>
      <c r="J263" s="47"/>
    </row>
    <row r="264" spans="1:10" x14ac:dyDescent="0.3">
      <c r="A264" t="s">
        <v>793</v>
      </c>
      <c r="B264" s="47"/>
      <c r="C264" s="47"/>
      <c r="D264" s="47"/>
      <c r="E264" s="47"/>
      <c r="F264" s="47"/>
      <c r="G264" s="47"/>
      <c r="H264" s="47"/>
      <c r="I264" s="47"/>
      <c r="J264" s="47"/>
    </row>
    <row r="265" spans="1:10" x14ac:dyDescent="0.3">
      <c r="B265" s="60" t="s">
        <v>706</v>
      </c>
      <c r="J265" s="47"/>
    </row>
    <row r="266" spans="1:10" x14ac:dyDescent="0.3">
      <c r="B266" s="62" t="s">
        <v>4</v>
      </c>
      <c r="J266" s="47"/>
    </row>
    <row r="267" spans="1:10" x14ac:dyDescent="0.3">
      <c r="B267" s="66" t="s">
        <v>45</v>
      </c>
      <c r="J267" s="47"/>
    </row>
    <row r="268" spans="1:10" x14ac:dyDescent="0.3">
      <c r="B268" s="66" t="s">
        <v>46</v>
      </c>
      <c r="J268" s="47"/>
    </row>
    <row r="269" spans="1:10" x14ac:dyDescent="0.3">
      <c r="B269" s="66" t="s">
        <v>47</v>
      </c>
      <c r="J269" s="47"/>
    </row>
    <row r="270" spans="1:10" x14ac:dyDescent="0.3">
      <c r="B270" s="66" t="s">
        <v>48</v>
      </c>
      <c r="J270" s="47"/>
    </row>
    <row r="271" spans="1:10" x14ac:dyDescent="0.3">
      <c r="B271" s="66" t="s">
        <v>49</v>
      </c>
      <c r="J271" s="47"/>
    </row>
    <row r="272" spans="1:10" x14ac:dyDescent="0.3">
      <c r="B272" s="66" t="s">
        <v>503</v>
      </c>
      <c r="J272" s="47"/>
    </row>
    <row r="273" spans="2:10" x14ac:dyDescent="0.3">
      <c r="B273" s="62" t="s">
        <v>3</v>
      </c>
      <c r="J273" s="47"/>
    </row>
    <row r="274" spans="2:10" x14ac:dyDescent="0.3">
      <c r="B274" s="66" t="s">
        <v>45</v>
      </c>
      <c r="J274" s="47"/>
    </row>
    <row r="275" spans="2:10" x14ac:dyDescent="0.3">
      <c r="B275" s="66" t="s">
        <v>46</v>
      </c>
      <c r="J275" s="47"/>
    </row>
    <row r="276" spans="2:10" x14ac:dyDescent="0.3">
      <c r="B276" s="66" t="s">
        <v>47</v>
      </c>
      <c r="J276" s="47"/>
    </row>
    <row r="277" spans="2:10" x14ac:dyDescent="0.3">
      <c r="B277" s="66" t="s">
        <v>48</v>
      </c>
      <c r="J277" s="47"/>
    </row>
    <row r="278" spans="2:10" x14ac:dyDescent="0.3">
      <c r="B278" s="62" t="s">
        <v>384</v>
      </c>
      <c r="J278" s="47"/>
    </row>
    <row r="279" spans="2:10" x14ac:dyDescent="0.3">
      <c r="B279" s="66" t="s">
        <v>45</v>
      </c>
      <c r="J279" s="47"/>
    </row>
    <row r="280" spans="2:10" x14ac:dyDescent="0.3">
      <c r="B280" s="62" t="s">
        <v>503</v>
      </c>
      <c r="J280" s="47"/>
    </row>
    <row r="281" spans="2:10" x14ac:dyDescent="0.3">
      <c r="B281" s="66" t="s">
        <v>45</v>
      </c>
      <c r="J281" s="47"/>
    </row>
    <row r="282" spans="2:10" x14ac:dyDescent="0.3">
      <c r="B282" s="66" t="s">
        <v>503</v>
      </c>
      <c r="J282" s="47"/>
    </row>
    <row r="283" spans="2:10" x14ac:dyDescent="0.3">
      <c r="B283" s="62" t="s">
        <v>707</v>
      </c>
      <c r="J283" s="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A4891-439D-4ADF-8618-E4B73F6EAD61}">
  <dimension ref="A1:DJ54"/>
  <sheetViews>
    <sheetView tabSelected="1" zoomScaleNormal="100" workbookViewId="0">
      <pane xSplit="1" ySplit="5" topLeftCell="B16" activePane="bottomRight" state="frozenSplit"/>
      <selection pane="topRight" activeCell="B1" sqref="B1"/>
      <selection pane="bottomLeft" activeCell="A5" sqref="A5"/>
      <selection pane="bottomRight" activeCell="E26" sqref="E26"/>
    </sheetView>
  </sheetViews>
  <sheetFormatPr defaultRowHeight="14.4" x14ac:dyDescent="0.3"/>
  <cols>
    <col min="1" max="1" width="47.44140625" customWidth="1"/>
    <col min="2" max="2" width="50.88671875" customWidth="1"/>
    <col min="3" max="3" width="9.33203125" customWidth="1"/>
    <col min="4" max="4" width="13.21875" customWidth="1"/>
    <col min="5" max="5" width="11.5546875" customWidth="1"/>
    <col min="6" max="6" width="13" customWidth="1"/>
    <col min="7" max="8" width="10.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114"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114"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114"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114" ht="40.200000000000003" customHeight="1" x14ac:dyDescent="0.5">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c r="CB4" s="37" t="s">
        <v>125</v>
      </c>
      <c r="CC4" s="38"/>
      <c r="CD4" s="38"/>
      <c r="CE4" s="38"/>
      <c r="CF4" s="38"/>
      <c r="CG4" s="38"/>
      <c r="CH4" s="38"/>
      <c r="CI4" s="38"/>
      <c r="CJ4" s="38"/>
      <c r="CK4" s="38"/>
      <c r="CL4" s="38"/>
      <c r="CM4" s="38"/>
      <c r="CN4" s="38"/>
      <c r="CO4" s="38"/>
      <c r="CP4" s="38"/>
      <c r="CQ4" s="38"/>
      <c r="CR4" s="38"/>
      <c r="CT4" s="37" t="s">
        <v>17</v>
      </c>
      <c r="CU4" s="38"/>
      <c r="CV4" s="38"/>
      <c r="CW4" s="38"/>
      <c r="CX4" s="38"/>
      <c r="CY4" s="38"/>
      <c r="CZ4" s="38"/>
      <c r="DA4" s="38"/>
      <c r="DB4" s="38"/>
      <c r="DC4" s="38"/>
      <c r="DD4" s="38"/>
      <c r="DE4" s="38"/>
      <c r="DF4" s="38"/>
      <c r="DG4" s="38"/>
      <c r="DH4" s="38"/>
      <c r="DI4" s="38"/>
      <c r="DJ4" s="38"/>
    </row>
    <row r="5" spans="1:114"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114" ht="66.599999999999994" customHeight="1" x14ac:dyDescent="0.3">
      <c r="A6" s="8" t="s">
        <v>16</v>
      </c>
      <c r="B6" s="6" t="s">
        <v>31</v>
      </c>
      <c r="C6" s="5" t="s">
        <v>56</v>
      </c>
      <c r="D6" s="5"/>
      <c r="E6" s="10">
        <v>21</v>
      </c>
      <c r="F6" s="19">
        <f>SUM('IPTT UMKv2'!F6,'IPTT FMv2'!F6,'IPTT ACMv2'!F6,'IPTT HPDv2'!F6,'IPTT ECHOv2'!F6,'IPTT E.Vv2'!F6)</f>
        <v>25</v>
      </c>
      <c r="G6" s="9">
        <f t="shared" ref="G6:G18" si="0">IFERROR((F6/E6),"")</f>
        <v>1.1904761904761905</v>
      </c>
      <c r="H6" s="9"/>
      <c r="I6" s="7"/>
      <c r="J6" s="19">
        <f>SUM('IPTT UMKv2'!J6,'IPTT FMv2'!J6,'IPTT ACMv2'!J6,'IPTT HPDv2'!J6,'IPTT ECHOv2'!J6,'IPTT E.Vv2'!J6)</f>
        <v>10</v>
      </c>
      <c r="K6" s="19">
        <f>SUM('IPTT UMKv2'!K6,'IPTT FMv2'!K6,'IPTT ACMv2'!K6,'IPTT HPDv2'!K6,'IPTT ECHOv2'!K6,'IPTT E.Vv2'!K6)</f>
        <v>13</v>
      </c>
      <c r="L6" s="19">
        <f>SUM('IPTT UMKv2'!L6,'IPTT FMv2'!L6,'IPTT ACMv2'!L6,'IPTT HPDv2'!L6,'IPTT ECHOv2'!L6,'IPTT E.Vv2'!L6)</f>
        <v>0</v>
      </c>
      <c r="M6" s="19">
        <f>SUM('IPTT UMKv2'!M6,'IPTT FMv2'!M6,'IPTT ACMv2'!M6,'IPTT HPDv2'!M6,'IPTT ECHOv2'!M6,'IPTT E.Vv2'!M6)</f>
        <v>0</v>
      </c>
      <c r="N6" s="13" t="str">
        <f t="shared" ref="N6:N18" si="1">IF(SUM(J6:M6)=$F6, "In Line with Total # Reached", "Not in Line with Total # Reached")</f>
        <v>Not in Line with Total # Reached</v>
      </c>
      <c r="O6" s="19">
        <f>SUM('IPTT UMKv2'!O6,'IPTT FMv2'!O6,'IPTT ACMv2'!O6,'IPTT HPDv2'!O6,'IPTT ECHOv2'!O6,'IPTT E.Vv2'!O6)</f>
        <v>0</v>
      </c>
      <c r="P6" s="19">
        <f>SUM('IPTT UMKv2'!P6,'IPTT FMv2'!P6,'IPTT ACMv2'!P6,'IPTT HPDv2'!P6,'IPTT ECHOv2'!P6,'IPTT E.Vv2'!P6)</f>
        <v>13</v>
      </c>
      <c r="Q6" s="19">
        <f>SUM('IPTT UMKv2'!Q6,'IPTT FMv2'!Q6,'IPTT ACMv2'!Q6,'IPTT HPDv2'!Q6,'IPTT ECHOv2'!Q6,'IPTT E.Vv2'!Q6)</f>
        <v>0</v>
      </c>
      <c r="R6" s="13" t="str">
        <f t="shared" ref="R6:R18" si="2">IF(SUM(O6:Q6)=$F6, "In Line with Total # Reached", "Not in Line with Total # Reached")</f>
        <v>Not in Line with Total # Reached</v>
      </c>
      <c r="S6" s="19">
        <f>SUM('IPTT UMKv2'!S6,'IPTT FMv2'!S6,'IPTT ACMv2'!S6,'IPTT HPDv2'!S6,'IPTT ECHOv2'!S6,'IPTT E.Vv2'!S6)</f>
        <v>11</v>
      </c>
      <c r="T6" s="19">
        <f>SUM('IPTT UMKv2'!T6,'IPTT FMv2'!T6,'IPTT ACMv2'!T6,'IPTT HPDv2'!T6,'IPTT ECHOv2'!T6,'IPTT E.Vv2'!T6)</f>
        <v>5</v>
      </c>
      <c r="U6" s="19">
        <f>SUM('IPTT UMKv2'!U6,'IPTT FMv2'!U6,'IPTT ACMv2'!U6,'IPTT HPDv2'!U6,'IPTT ECHOv2'!U6,'IPTT E.Vv2'!U6)</f>
        <v>3</v>
      </c>
      <c r="V6" s="19">
        <f>SUM('IPTT UMKv2'!V6,'IPTT FMv2'!V6,'IPTT ACMv2'!V6,'IPTT HPDv2'!V6,'IPTT ECHOv2'!V6,'IPTT E.Vv2'!V6)</f>
        <v>1</v>
      </c>
      <c r="W6" s="19">
        <f>SUM('IPTT UMKv2'!W6,'IPTT FMv2'!W6,'IPTT ACMv2'!W6,'IPTT HPDv2'!W6,'IPTT ECHOv2'!W6,'IPTT E.Vv2'!W6)</f>
        <v>0</v>
      </c>
      <c r="X6" s="19">
        <f>SUM('IPTT UMKv2'!X6,'IPTT FMv2'!X6,'IPTT ACMv2'!X6,'IPTT HPDv2'!X6,'IPTT ECHOv2'!X6,'IPTT E.Vv2'!X6)</f>
        <v>0</v>
      </c>
      <c r="Y6" s="13" t="str">
        <f t="shared" ref="Y6:Y18" si="3">IF(SUM(S6:X6)=$F6, "In Line with Total # Reached", "Not in Line with Total # Reached")</f>
        <v>Not in Line with Total # Reached</v>
      </c>
      <c r="Z6" s="19">
        <f>SUM('IPTT UMKv2'!Z6,'IPTT FMv2'!Z6,'IPTT ACMv2'!Z6,'IPTT HPDv2'!Z6,'IPTT ECHOv2'!Z6,'IPTT E.Vv2'!Z6)</f>
        <v>8</v>
      </c>
      <c r="AA6" s="19">
        <f>SUM('IPTT UMKv2'!AA6,'IPTT FMv2'!AA6,'IPTT ACMv2'!AA6,'IPTT HPDv2'!AA6,'IPTT ECHOv2'!AA6,'IPTT E.Vv2'!AA6)</f>
        <v>7</v>
      </c>
      <c r="AB6" s="19">
        <f>SUM('IPTT UMKv2'!AB6,'IPTT FMv2'!AB6,'IPTT ACMv2'!AB6,'IPTT HPDv2'!AB6,'IPTT ECHOv2'!AB6,'IPTT E.Vv2'!AB6)</f>
        <v>0</v>
      </c>
      <c r="AC6" s="19">
        <f>SUM('IPTT UMKv2'!AC6,'IPTT FMv2'!AC6,'IPTT ACMv2'!AC6,'IPTT HPDv2'!AC6,'IPTT ECHOv2'!AC6,'IPTT E.Vv2'!AC6)</f>
        <v>0</v>
      </c>
      <c r="AD6" s="13" t="str">
        <f t="shared" ref="AD6:AD18" si="4">IF(SUM(Z6:AC6)=$F6, "In Line with Total # Reached", "Not in Line with Total # Reached")</f>
        <v>Not in Line with Total # Reached</v>
      </c>
      <c r="AE6" s="19">
        <f>SUM('IPTT UMKv2'!AE6,'IPTT FMv2'!AE6,'IPTT ACMv2'!AE6,'IPTT HPDv2'!AE6,'IPTT ECHOv2'!AE6,'IPTT E.Vv2'!AE6)</f>
        <v>3</v>
      </c>
      <c r="AF6" s="19">
        <f>SUM('IPTT UMKv2'!AF6,'IPTT FMv2'!AF6,'IPTT ACMv2'!AF6,'IPTT HPDv2'!AF6,'IPTT ECHOv2'!AF6,'IPTT E.Vv2'!AF6)</f>
        <v>3</v>
      </c>
      <c r="AG6" s="19">
        <f>SUM('IPTT UMKv2'!AG6,'IPTT FMv2'!AG6,'IPTT ACMv2'!AG6,'IPTT HPDv2'!AG6,'IPTT ECHOv2'!AG6,'IPTT E.Vv2'!AG6)</f>
        <v>1</v>
      </c>
      <c r="AH6" s="19">
        <f>SUM('IPTT UMKv2'!AH6,'IPTT FMv2'!AH6,'IPTT ACMv2'!AH6,'IPTT HPDv2'!AH6,'IPTT ECHOv2'!AH6,'IPTT E.Vv2'!AH6)</f>
        <v>5</v>
      </c>
      <c r="AI6" s="19">
        <f>SUM('IPTT UMKv2'!AI6,'IPTT FMv2'!AI6,'IPTT ACMv2'!AI6,'IPTT HPDv2'!AI6,'IPTT ECHOv2'!AI6,'IPTT E.Vv2'!AI6)</f>
        <v>0</v>
      </c>
      <c r="AJ6" s="13" t="str">
        <f t="shared" ref="AJ6:AJ18" si="5">IF(SUM(AE6:AI6)=$F6, "In Line with Total # Reached", "Not in Line with Total # Reached")</f>
        <v>Not in Line with Total # Reached</v>
      </c>
    </row>
    <row r="7" spans="1:114" ht="118.2" customHeight="1" x14ac:dyDescent="0.3">
      <c r="A7" s="8" t="s">
        <v>17</v>
      </c>
      <c r="B7" s="6" t="s">
        <v>32</v>
      </c>
      <c r="C7" s="5" t="s">
        <v>56</v>
      </c>
      <c r="D7" s="5"/>
      <c r="E7" s="10">
        <v>420</v>
      </c>
      <c r="F7" s="19">
        <f>SUM('IPTT UMKv2'!F7,'IPTT FMv2'!F7,'IPTT ACMv2'!F7,'IPTT HPDv2'!F7,'IPTT ECHOv2'!F7,'IPTT E.Vv2'!F7)</f>
        <v>395</v>
      </c>
      <c r="G7" s="93">
        <f t="shared" si="0"/>
        <v>0.94047619047619047</v>
      </c>
      <c r="H7" s="9"/>
      <c r="I7" s="7"/>
      <c r="J7" s="19">
        <f>SUM('IPTT UMKv2'!J7,'IPTT FMv2'!J7,'IPTT ACMv2'!J7,'IPTT HPDv2'!J7,'IPTT ECHOv2'!J7,'IPTT E.Vv2'!J7)</f>
        <v>119</v>
      </c>
      <c r="K7" s="19">
        <f>SUM('IPTT UMKv2'!K7,'IPTT FMv2'!K7,'IPTT ACMv2'!K7,'IPTT HPDv2'!K7,'IPTT ECHOv2'!K7,'IPTT E.Vv2'!K7)</f>
        <v>163</v>
      </c>
      <c r="L7" s="19">
        <f>SUM('IPTT UMKv2'!L7,'IPTT FMv2'!L7,'IPTT ACMv2'!L7,'IPTT HPDv2'!L7,'IPTT ECHOv2'!L7,'IPTT E.Vv2'!L7)</f>
        <v>3</v>
      </c>
      <c r="M7" s="19">
        <f>SUM('IPTT UMKv2'!M7,'IPTT FMv2'!M7,'IPTT ACMv2'!M7,'IPTT HPDv2'!M7,'IPTT ECHOv2'!M7,'IPTT E.Vv2'!M7)</f>
        <v>2</v>
      </c>
      <c r="N7" s="13" t="str">
        <f t="shared" si="1"/>
        <v>Not in Line with Total # Reached</v>
      </c>
      <c r="O7" s="19">
        <f>SUM('IPTT UMKv2'!O7,'IPTT FMv2'!O7,'IPTT ACMv2'!O7,'IPTT HPDv2'!O7,'IPTT ECHOv2'!O7,'IPTT E.Vv2'!O7)</f>
        <v>4</v>
      </c>
      <c r="P7" s="19">
        <f>SUM('IPTT UMKv2'!P7,'IPTT FMv2'!P7,'IPTT ACMv2'!P7,'IPTT HPDv2'!P7,'IPTT ECHOv2'!P7,'IPTT E.Vv2'!P7)</f>
        <v>216</v>
      </c>
      <c r="Q7" s="19">
        <f>SUM('IPTT UMKv2'!Q7,'IPTT FMv2'!Q7,'IPTT ACMv2'!Q7,'IPTT HPDv2'!Q7,'IPTT ECHOv2'!Q7,'IPTT E.Vv2'!Q7)</f>
        <v>16</v>
      </c>
      <c r="R7" s="13" t="str">
        <f t="shared" si="2"/>
        <v>Not in Line with Total # Reached</v>
      </c>
      <c r="S7" s="19">
        <f>SUM('IPTT UMKv2'!S7,'IPTT FMv2'!S7,'IPTT ACMv2'!S7,'IPTT HPDv2'!S7,'IPTT ECHOv2'!S7,'IPTT E.Vv2'!S7)</f>
        <v>166</v>
      </c>
      <c r="T7" s="19">
        <f>SUM('IPTT UMKv2'!T7,'IPTT FMv2'!T7,'IPTT ACMv2'!T7,'IPTT HPDv2'!T7,'IPTT ECHOv2'!T7,'IPTT E.Vv2'!T7)</f>
        <v>59</v>
      </c>
      <c r="U7" s="19">
        <f>SUM('IPTT UMKv2'!U7,'IPTT FMv2'!U7,'IPTT ACMv2'!U7,'IPTT HPDv2'!U7,'IPTT ECHOv2'!U7,'IPTT E.Vv2'!U7)</f>
        <v>31</v>
      </c>
      <c r="V7" s="19">
        <f>SUM('IPTT UMKv2'!V7,'IPTT FMv2'!V7,'IPTT ACMv2'!V7,'IPTT HPDv2'!V7,'IPTT ECHOv2'!V7,'IPTT E.Vv2'!V7)</f>
        <v>24</v>
      </c>
      <c r="W7" s="19">
        <f>SUM('IPTT UMKv2'!W7,'IPTT FMv2'!W7,'IPTT ACMv2'!W7,'IPTT HPDv2'!W7,'IPTT ECHOv2'!W7,'IPTT E.Vv2'!W7)</f>
        <v>6</v>
      </c>
      <c r="X7" s="19">
        <f>SUM('IPTT UMKv2'!X7,'IPTT FMv2'!X7,'IPTT ACMv2'!X7,'IPTT HPDv2'!X7,'IPTT ECHOv2'!X7,'IPTT E.Vv2'!X7)</f>
        <v>1</v>
      </c>
      <c r="Y7" s="13" t="str">
        <f t="shared" si="3"/>
        <v>Not in Line with Total # Reached</v>
      </c>
      <c r="Z7" s="19">
        <f>SUM('IPTT UMKv2'!Z7,'IPTT FMv2'!Z7,'IPTT ACMv2'!Z7,'IPTT HPDv2'!Z7,'IPTT ECHOv2'!Z7,'IPTT E.Vv2'!Z7)</f>
        <v>55</v>
      </c>
      <c r="AA7" s="19">
        <f>SUM('IPTT UMKv2'!AA7,'IPTT FMv2'!AA7,'IPTT ACMv2'!AA7,'IPTT HPDv2'!AA7,'IPTT ECHOv2'!AA7,'IPTT E.Vv2'!AA7)</f>
        <v>70</v>
      </c>
      <c r="AB7" s="19">
        <f>SUM('IPTT UMKv2'!AB7,'IPTT FMv2'!AB7,'IPTT ACMv2'!AB7,'IPTT HPDv2'!AB7,'IPTT ECHOv2'!AB7,'IPTT E.Vv2'!AB7)</f>
        <v>0</v>
      </c>
      <c r="AC7" s="19">
        <f>SUM('IPTT UMKv2'!AC7,'IPTT FMv2'!AC7,'IPTT ACMv2'!AC7,'IPTT HPDv2'!AC7,'IPTT ECHOv2'!AC7,'IPTT E.Vv2'!AC7)</f>
        <v>0</v>
      </c>
      <c r="AD7" s="13" t="str">
        <f t="shared" si="4"/>
        <v>Not in Line with Total # Reached</v>
      </c>
      <c r="AE7" s="19">
        <f>SUM('IPTT UMKv2'!AE7,'IPTT FMv2'!AE7,'IPTT ACMv2'!AE7,'IPTT HPDv2'!AE7,'IPTT ECHOv2'!AE7,'IPTT E.Vv2'!AE7)</f>
        <v>31</v>
      </c>
      <c r="AF7" s="19">
        <f>SUM('IPTT UMKv2'!AF7,'IPTT FMv2'!AF7,'IPTT ACMv2'!AF7,'IPTT HPDv2'!AF7,'IPTT ECHOv2'!AF7,'IPTT E.Vv2'!AF7)</f>
        <v>41</v>
      </c>
      <c r="AG7" s="19">
        <f>SUM('IPTT UMKv2'!AG7,'IPTT FMv2'!AG7,'IPTT ACMv2'!AG7,'IPTT HPDv2'!AG7,'IPTT ECHOv2'!AG7,'IPTT E.Vv2'!AG7)</f>
        <v>2</v>
      </c>
      <c r="AH7" s="19">
        <f>SUM('IPTT UMKv2'!AH7,'IPTT FMv2'!AH7,'IPTT ACMv2'!AH7,'IPTT HPDv2'!AH7,'IPTT ECHOv2'!AH7,'IPTT E.Vv2'!AH7)</f>
        <v>38</v>
      </c>
      <c r="AI7" s="19">
        <f>SUM('IPTT UMKv2'!AI7,'IPTT FMv2'!AI7,'IPTT ACMv2'!AI7,'IPTT HPDv2'!AI7,'IPTT ECHOv2'!AI7,'IPTT E.Vv2'!AI7)</f>
        <v>25</v>
      </c>
      <c r="AJ7" s="13" t="str">
        <f t="shared" si="5"/>
        <v>Not in Line with Total # Reached</v>
      </c>
    </row>
    <row r="8" spans="1:114" ht="84.6" customHeight="1" x14ac:dyDescent="0.3">
      <c r="A8" s="8" t="s">
        <v>18</v>
      </c>
      <c r="B8" s="6" t="s">
        <v>33</v>
      </c>
      <c r="C8" s="5" t="s">
        <v>56</v>
      </c>
      <c r="D8" s="5"/>
      <c r="E8" s="10">
        <v>180</v>
      </c>
      <c r="F8" s="19">
        <f>SUM('IPTT UMKv2'!F8,'IPTT FMv2'!F8,'IPTT ACMv2'!F8,'IPTT HPDv2'!F8,'IPTT ECHOv2'!F8,'IPTT E.Vv2'!F8)</f>
        <v>141</v>
      </c>
      <c r="G8" s="9">
        <f t="shared" si="0"/>
        <v>0.78333333333333333</v>
      </c>
      <c r="H8" s="9"/>
      <c r="I8" s="7"/>
      <c r="J8" s="19">
        <f>SUM('IPTT UMKv2'!J8,'IPTT FMv2'!J8,'IPTT ACMv2'!J8,'IPTT HPDv2'!J8,'IPTT ECHOv2'!J8,'IPTT E.Vv2'!J8)</f>
        <v>0</v>
      </c>
      <c r="K8" s="19">
        <f>SUM('IPTT UMKv2'!K8,'IPTT FMv2'!K8,'IPTT ACMv2'!K8,'IPTT HPDv2'!K8,'IPTT ECHOv2'!K8,'IPTT E.Vv2'!K8)</f>
        <v>0</v>
      </c>
      <c r="L8" s="19">
        <f>SUM('IPTT UMKv2'!L8,'IPTT FMv2'!L8,'IPTT ACMv2'!L8,'IPTT HPDv2'!L8,'IPTT ECHOv2'!L8,'IPTT E.Vv2'!L8)</f>
        <v>0</v>
      </c>
      <c r="M8" s="19">
        <f>SUM('IPTT UMKv2'!M8,'IPTT FMv2'!M8,'IPTT ACMv2'!M8,'IPTT HPDv2'!M8,'IPTT ECHOv2'!M8,'IPTT E.Vv2'!M8)</f>
        <v>0</v>
      </c>
      <c r="N8" s="13" t="str">
        <f t="shared" si="1"/>
        <v>Not in Line with Total # Reached</v>
      </c>
      <c r="O8" s="19">
        <f>SUM('IPTT UMKv2'!O8,'IPTT FMv2'!O8,'IPTT ACMv2'!O8,'IPTT HPDv2'!O8,'IPTT ECHOv2'!O8,'IPTT E.Vv2'!O8)</f>
        <v>0</v>
      </c>
      <c r="P8" s="19">
        <f>SUM('IPTT UMKv2'!P8,'IPTT FMv2'!P8,'IPTT ACMv2'!P8,'IPTT HPDv2'!P8,'IPTT ECHOv2'!P8,'IPTT E.Vv2'!P8)</f>
        <v>0</v>
      </c>
      <c r="Q8" s="19">
        <f>SUM('IPTT UMKv2'!Q8,'IPTT FMv2'!Q8,'IPTT ACMv2'!Q8,'IPTT HPDv2'!Q8,'IPTT ECHOv2'!Q8,'IPTT E.Vv2'!Q8)</f>
        <v>0</v>
      </c>
      <c r="R8" s="13" t="str">
        <f t="shared" si="2"/>
        <v>Not in Line with Total # Reached</v>
      </c>
      <c r="S8" s="19">
        <f>SUM('IPTT UMKv2'!S8,'IPTT FMv2'!S8,'IPTT ACMv2'!S8,'IPTT HPDv2'!S8,'IPTT ECHOv2'!S8,'IPTT E.Vv2'!S8)</f>
        <v>0</v>
      </c>
      <c r="T8" s="19">
        <f>SUM('IPTT UMKv2'!T8,'IPTT FMv2'!T8,'IPTT ACMv2'!T8,'IPTT HPDv2'!T8,'IPTT ECHOv2'!T8,'IPTT E.Vv2'!T8)</f>
        <v>0</v>
      </c>
      <c r="U8" s="19">
        <f>SUM('IPTT UMKv2'!U8,'IPTT FMv2'!U8,'IPTT ACMv2'!U8,'IPTT HPDv2'!U8,'IPTT ECHOv2'!U8,'IPTT E.Vv2'!U8)</f>
        <v>0</v>
      </c>
      <c r="V8" s="19">
        <f>SUM('IPTT UMKv2'!V8,'IPTT FMv2'!V8,'IPTT ACMv2'!V8,'IPTT HPDv2'!V8,'IPTT ECHOv2'!V8,'IPTT E.Vv2'!V8)</f>
        <v>0</v>
      </c>
      <c r="W8" s="19">
        <f>SUM('IPTT UMKv2'!W8,'IPTT FMv2'!W8,'IPTT ACMv2'!W8,'IPTT HPDv2'!W8,'IPTT ECHOv2'!W8,'IPTT E.Vv2'!W8)</f>
        <v>0</v>
      </c>
      <c r="X8" s="19">
        <f>SUM('IPTT UMKv2'!X8,'IPTT FMv2'!X8,'IPTT ACMv2'!X8,'IPTT HPDv2'!X8,'IPTT ECHOv2'!X8,'IPTT E.Vv2'!X8)</f>
        <v>0</v>
      </c>
      <c r="Y8" s="13" t="str">
        <f t="shared" si="3"/>
        <v>Not in Line with Total # Reached</v>
      </c>
      <c r="Z8" s="19">
        <f>SUM('IPTT UMKv2'!Z8,'IPTT FMv2'!Z8,'IPTT ACMv2'!Z8,'IPTT HPDv2'!Z8,'IPTT ECHOv2'!Z8,'IPTT E.Vv2'!Z8)</f>
        <v>0</v>
      </c>
      <c r="AA8" s="19">
        <f>SUM('IPTT UMKv2'!AA8,'IPTT FMv2'!AA8,'IPTT ACMv2'!AA8,'IPTT HPDv2'!AA8,'IPTT ECHOv2'!AA8,'IPTT E.Vv2'!AA8)</f>
        <v>0</v>
      </c>
      <c r="AB8" s="19">
        <f>SUM('IPTT UMKv2'!AB8,'IPTT FMv2'!AB8,'IPTT ACMv2'!AB8,'IPTT HPDv2'!AB8,'IPTT ECHOv2'!AB8,'IPTT E.Vv2'!AB8)</f>
        <v>0</v>
      </c>
      <c r="AC8" s="19">
        <f>SUM('IPTT UMKv2'!AC8,'IPTT FMv2'!AC8,'IPTT ACMv2'!AC8,'IPTT HPDv2'!AC8,'IPTT ECHOv2'!AC8,'IPTT E.Vv2'!AC8)</f>
        <v>0</v>
      </c>
      <c r="AD8" s="13" t="str">
        <f t="shared" si="4"/>
        <v>Not in Line with Total # Reached</v>
      </c>
      <c r="AE8" s="19">
        <f>SUM('IPTT UMKv2'!AE8,'IPTT FMv2'!AE8,'IPTT ACMv2'!AE8,'IPTT HPDv2'!AE8,'IPTT ECHOv2'!AE8,'IPTT E.Vv2'!AE8)</f>
        <v>0</v>
      </c>
      <c r="AF8" s="19">
        <f>SUM('IPTT UMKv2'!AF8,'IPTT FMv2'!AF8,'IPTT ACMv2'!AF8,'IPTT HPDv2'!AF8,'IPTT ECHOv2'!AF8,'IPTT E.Vv2'!AF8)</f>
        <v>0</v>
      </c>
      <c r="AG8" s="19">
        <f>SUM('IPTT UMKv2'!AG8,'IPTT FMv2'!AG8,'IPTT ACMv2'!AG8,'IPTT HPDv2'!AG8,'IPTT ECHOv2'!AG8,'IPTT E.Vv2'!AG8)</f>
        <v>0</v>
      </c>
      <c r="AH8" s="19">
        <f>SUM('IPTT UMKv2'!AH8,'IPTT FMv2'!AH8,'IPTT ACMv2'!AH8,'IPTT HPDv2'!AH8,'IPTT ECHOv2'!AH8,'IPTT E.Vv2'!AH8)</f>
        <v>0</v>
      </c>
      <c r="AI8" s="19">
        <f>SUM('IPTT UMKv2'!AI8,'IPTT FMv2'!AI8,'IPTT ACMv2'!AI8,'IPTT HPDv2'!AI8,'IPTT ECHOv2'!AI8,'IPTT E.Vv2'!AI8)</f>
        <v>0</v>
      </c>
      <c r="AJ8" s="13" t="str">
        <f t="shared" si="5"/>
        <v>Not in Line with Total # Reached</v>
      </c>
    </row>
    <row r="9" spans="1:114" ht="103.8" customHeight="1" x14ac:dyDescent="0.3">
      <c r="A9" s="8" t="s">
        <v>19</v>
      </c>
      <c r="B9" s="6" t="s">
        <v>60</v>
      </c>
      <c r="C9" s="5" t="s">
        <v>54</v>
      </c>
      <c r="D9" s="5"/>
      <c r="E9" s="10">
        <v>180</v>
      </c>
      <c r="F9" s="19">
        <f>SUM('IPTT UMKv2'!F9,'IPTT FMv2'!F9,'IPTT ACMv2'!F9,'IPTT HPDv2'!F9,'IPTT ECHOv2'!F9,'IPTT E.Vv2'!F9)</f>
        <v>191</v>
      </c>
      <c r="G9" s="9">
        <f t="shared" si="0"/>
        <v>1.0611111111111111</v>
      </c>
      <c r="H9" s="9"/>
      <c r="I9" s="7"/>
      <c r="J9" s="19">
        <f>SUM('IPTT UMKv2'!J9,'IPTT FMv2'!J9,'IPTT ACMv2'!J9,'IPTT HPDv2'!J9,'IPTT ECHOv2'!J9,'IPTT E.Vv2'!J9)</f>
        <v>5</v>
      </c>
      <c r="K9" s="19">
        <f>SUM('IPTT UMKv2'!K9,'IPTT FMv2'!K9,'IPTT ACMv2'!K9,'IPTT HPDv2'!K9,'IPTT ECHOv2'!K9,'IPTT E.Vv2'!K9)</f>
        <v>25</v>
      </c>
      <c r="L9" s="19">
        <f>SUM('IPTT UMKv2'!L9,'IPTT FMv2'!L9,'IPTT ACMv2'!L9,'IPTT HPDv2'!L9,'IPTT ECHOv2'!L9,'IPTT E.Vv2'!L9)</f>
        <v>0</v>
      </c>
      <c r="M9" s="19">
        <f>SUM('IPTT UMKv2'!M9,'IPTT FMv2'!M9,'IPTT ACMv2'!M9,'IPTT HPDv2'!M9,'IPTT ECHOv2'!M9,'IPTT E.Vv2'!M9)</f>
        <v>0</v>
      </c>
      <c r="N9" s="13" t="str">
        <f t="shared" si="1"/>
        <v>Not in Line with Total # Reached</v>
      </c>
      <c r="O9" s="19">
        <f>SUM('IPTT UMKv2'!O9,'IPTT FMv2'!O9,'IPTT ACMv2'!O9,'IPTT HPDv2'!O9,'IPTT ECHOv2'!O9,'IPTT E.Vv2'!O9)</f>
        <v>0</v>
      </c>
      <c r="P9" s="19">
        <f>SUM('IPTT UMKv2'!P9,'IPTT FMv2'!P9,'IPTT ACMv2'!P9,'IPTT HPDv2'!P9,'IPTT ECHOv2'!P9,'IPTT E.Vv2'!P9)</f>
        <v>30</v>
      </c>
      <c r="Q9" s="19">
        <f>SUM('IPTT UMKv2'!Q9,'IPTT FMv2'!Q9,'IPTT ACMv2'!Q9,'IPTT HPDv2'!Q9,'IPTT ECHOv2'!Q9,'IPTT E.Vv2'!Q9)</f>
        <v>0</v>
      </c>
      <c r="R9" s="13" t="str">
        <f t="shared" si="2"/>
        <v>Not in Line with Total # Reached</v>
      </c>
      <c r="S9" s="19">
        <f>SUM('IPTT UMKv2'!S9,'IPTT FMv2'!S9,'IPTT ACMv2'!S9,'IPTT HPDv2'!S9,'IPTT ECHOv2'!S9,'IPTT E.Vv2'!S9)</f>
        <v>2</v>
      </c>
      <c r="T9" s="19">
        <f>SUM('IPTT UMKv2'!T9,'IPTT FMv2'!T9,'IPTT ACMv2'!T9,'IPTT HPDv2'!T9,'IPTT ECHOv2'!T9,'IPTT E.Vv2'!T9)</f>
        <v>0</v>
      </c>
      <c r="U9" s="19">
        <f>SUM('IPTT UMKv2'!U9,'IPTT FMv2'!U9,'IPTT ACMv2'!U9,'IPTT HPDv2'!U9,'IPTT ECHOv2'!U9,'IPTT E.Vv2'!U9)</f>
        <v>0</v>
      </c>
      <c r="V9" s="19">
        <f>SUM('IPTT UMKv2'!V9,'IPTT FMv2'!V9,'IPTT ACMv2'!V9,'IPTT HPDv2'!V9,'IPTT ECHOv2'!V9,'IPTT E.Vv2'!V9)</f>
        <v>0</v>
      </c>
      <c r="W9" s="19">
        <f>SUM('IPTT UMKv2'!W9,'IPTT FMv2'!W9,'IPTT ACMv2'!W9,'IPTT HPDv2'!W9,'IPTT ECHOv2'!W9,'IPTT E.Vv2'!W9)</f>
        <v>0</v>
      </c>
      <c r="X9" s="19">
        <f>SUM('IPTT UMKv2'!X9,'IPTT FMv2'!X9,'IPTT ACMv2'!X9,'IPTT HPDv2'!X9,'IPTT ECHOv2'!X9,'IPTT E.Vv2'!X9)</f>
        <v>0</v>
      </c>
      <c r="Y9" s="13" t="str">
        <f t="shared" si="3"/>
        <v>Not in Line with Total # Reached</v>
      </c>
      <c r="Z9" s="19">
        <f>SUM('IPTT UMKv2'!Z9,'IPTT FMv2'!Z9,'IPTT ACMv2'!Z9,'IPTT HPDv2'!Z9,'IPTT ECHOv2'!Z9,'IPTT E.Vv2'!Z9)</f>
        <v>0</v>
      </c>
      <c r="AA9" s="19">
        <f>SUM('IPTT UMKv2'!AA9,'IPTT FMv2'!AA9,'IPTT ACMv2'!AA9,'IPTT HPDv2'!AA9,'IPTT ECHOv2'!AA9,'IPTT E.Vv2'!AA9)</f>
        <v>0</v>
      </c>
      <c r="AB9" s="19">
        <f>SUM('IPTT UMKv2'!AB9,'IPTT FMv2'!AB9,'IPTT ACMv2'!AB9,'IPTT HPDv2'!AB9,'IPTT ECHOv2'!AB9,'IPTT E.Vv2'!AB9)</f>
        <v>0</v>
      </c>
      <c r="AC9" s="19">
        <f>SUM('IPTT UMKv2'!AC9,'IPTT FMv2'!AC9,'IPTT ACMv2'!AC9,'IPTT HPDv2'!AC9,'IPTT ECHOv2'!AC9,'IPTT E.Vv2'!AC9)</f>
        <v>0</v>
      </c>
      <c r="AD9" s="13" t="str">
        <f t="shared" si="4"/>
        <v>Not in Line with Total # Reached</v>
      </c>
      <c r="AE9" s="19">
        <f>SUM('IPTT UMKv2'!AE9,'IPTT FMv2'!AE9,'IPTT ACMv2'!AE9,'IPTT HPDv2'!AE9,'IPTT ECHOv2'!AE9,'IPTT E.Vv2'!AE9)</f>
        <v>0</v>
      </c>
      <c r="AF9" s="19">
        <f>SUM('IPTT UMKv2'!AF9,'IPTT FMv2'!AF9,'IPTT ACMv2'!AF9,'IPTT HPDv2'!AF9,'IPTT ECHOv2'!AF9,'IPTT E.Vv2'!AF9)</f>
        <v>0</v>
      </c>
      <c r="AG9" s="19">
        <f>SUM('IPTT UMKv2'!AG9,'IPTT FMv2'!AG9,'IPTT ACMv2'!AG9,'IPTT HPDv2'!AG9,'IPTT ECHOv2'!AG9,'IPTT E.Vv2'!AG9)</f>
        <v>0</v>
      </c>
      <c r="AH9" s="19">
        <f>SUM('IPTT UMKv2'!AH9,'IPTT FMv2'!AH9,'IPTT ACMv2'!AH9,'IPTT HPDv2'!AH9,'IPTT ECHOv2'!AH9,'IPTT E.Vv2'!AH9)</f>
        <v>0</v>
      </c>
      <c r="AI9" s="19">
        <f>SUM('IPTT UMKv2'!AI9,'IPTT FMv2'!AI9,'IPTT ACMv2'!AI9,'IPTT HPDv2'!AI9,'IPTT ECHOv2'!AI9,'IPTT E.Vv2'!AI9)</f>
        <v>0</v>
      </c>
      <c r="AJ9" s="13" t="str">
        <f t="shared" si="5"/>
        <v>Not in Line with Total # Reached</v>
      </c>
    </row>
    <row r="10" spans="1:114" ht="86.4" customHeight="1" x14ac:dyDescent="0.3">
      <c r="A10" s="8" t="s">
        <v>20</v>
      </c>
      <c r="B10" s="6" t="s">
        <v>61</v>
      </c>
      <c r="C10" s="5" t="s">
        <v>55</v>
      </c>
      <c r="D10" s="5"/>
      <c r="E10" s="10">
        <v>360</v>
      </c>
      <c r="F10" s="19">
        <f>SUM('IPTT UMKv2'!F10,'IPTT FMv2'!F10,'IPTT ACMv2'!F10,'IPTT HPDv2'!F10,'IPTT ECHOv2'!F10,'IPTT E.Vv2'!F10)</f>
        <v>364</v>
      </c>
      <c r="G10" s="9">
        <f t="shared" si="0"/>
        <v>1.0111111111111111</v>
      </c>
      <c r="H10" s="9"/>
      <c r="I10" s="7"/>
      <c r="J10" s="19">
        <f>SUM('IPTT UMKv2'!J10,'IPTT FMv2'!J10,'IPTT ACMv2'!J10,'IPTT HPDv2'!J10,'IPTT ECHOv2'!J10,'IPTT E.Vv2'!J10)</f>
        <v>0</v>
      </c>
      <c r="K10" s="19">
        <f>SUM('IPTT UMKv2'!K10,'IPTT FMv2'!K10,'IPTT ACMv2'!K10,'IPTT HPDv2'!K10,'IPTT ECHOv2'!K10,'IPTT E.Vv2'!K10)</f>
        <v>0</v>
      </c>
      <c r="L10" s="19">
        <f>SUM('IPTT UMKv2'!L10,'IPTT FMv2'!L10,'IPTT ACMv2'!L10,'IPTT HPDv2'!L10,'IPTT ECHOv2'!L10,'IPTT E.Vv2'!L10)</f>
        <v>0</v>
      </c>
      <c r="M10" s="19">
        <f>SUM('IPTT UMKv2'!M10,'IPTT FMv2'!M10,'IPTT ACMv2'!M10,'IPTT HPDv2'!M10,'IPTT ECHOv2'!M10,'IPTT E.Vv2'!M10)</f>
        <v>0</v>
      </c>
      <c r="N10" s="13" t="str">
        <f t="shared" si="1"/>
        <v>Not in Line with Total # Reached</v>
      </c>
      <c r="O10" s="19">
        <f>SUM('IPTT UMKv2'!O10,'IPTT FMv2'!O10,'IPTT ACMv2'!O10,'IPTT HPDv2'!O10,'IPTT ECHOv2'!O10,'IPTT E.Vv2'!O10)</f>
        <v>0</v>
      </c>
      <c r="P10" s="19">
        <f>SUM('IPTT UMKv2'!P10,'IPTT FMv2'!P10,'IPTT ACMv2'!P10,'IPTT HPDv2'!P10,'IPTT ECHOv2'!P10,'IPTT E.Vv2'!P10)</f>
        <v>0</v>
      </c>
      <c r="Q10" s="19">
        <f>SUM('IPTT UMKv2'!Q10,'IPTT FMv2'!Q10,'IPTT ACMv2'!Q10,'IPTT HPDv2'!Q10,'IPTT ECHOv2'!Q10,'IPTT E.Vv2'!Q10)</f>
        <v>0</v>
      </c>
      <c r="R10" s="13" t="str">
        <f t="shared" si="2"/>
        <v>Not in Line with Total # Reached</v>
      </c>
      <c r="S10" s="19">
        <f>SUM('IPTT UMKv2'!S10,'IPTT FMv2'!S10,'IPTT ACMv2'!S10,'IPTT HPDv2'!S10,'IPTT ECHOv2'!S10,'IPTT E.Vv2'!S10)</f>
        <v>0</v>
      </c>
      <c r="T10" s="19">
        <f>SUM('IPTT UMKv2'!T10,'IPTT FMv2'!T10,'IPTT ACMv2'!T10,'IPTT HPDv2'!T10,'IPTT ECHOv2'!T10,'IPTT E.Vv2'!T10)</f>
        <v>0</v>
      </c>
      <c r="U10" s="19">
        <f>SUM('IPTT UMKv2'!U10,'IPTT FMv2'!U10,'IPTT ACMv2'!U10,'IPTT HPDv2'!U10,'IPTT ECHOv2'!U10,'IPTT E.Vv2'!U10)</f>
        <v>0</v>
      </c>
      <c r="V10" s="19">
        <f>SUM('IPTT UMKv2'!V10,'IPTT FMv2'!V10,'IPTT ACMv2'!V10,'IPTT HPDv2'!V10,'IPTT ECHOv2'!V10,'IPTT E.Vv2'!V10)</f>
        <v>0</v>
      </c>
      <c r="W10" s="19">
        <f>SUM('IPTT UMKv2'!W10,'IPTT FMv2'!W10,'IPTT ACMv2'!W10,'IPTT HPDv2'!W10,'IPTT ECHOv2'!W10,'IPTT E.Vv2'!W10)</f>
        <v>0</v>
      </c>
      <c r="X10" s="19">
        <f>SUM('IPTT UMKv2'!X10,'IPTT FMv2'!X10,'IPTT ACMv2'!X10,'IPTT HPDv2'!X10,'IPTT ECHOv2'!X10,'IPTT E.Vv2'!X10)</f>
        <v>0</v>
      </c>
      <c r="Y10" s="13" t="str">
        <f t="shared" si="3"/>
        <v>Not in Line with Total # Reached</v>
      </c>
      <c r="Z10" s="19">
        <f>SUM('IPTT UMKv2'!Z10,'IPTT FMv2'!Z10,'IPTT ACMv2'!Z10,'IPTT HPDv2'!Z10,'IPTT ECHOv2'!Z10,'IPTT E.Vv2'!Z10)</f>
        <v>0</v>
      </c>
      <c r="AA10" s="19">
        <f>SUM('IPTT UMKv2'!AA10,'IPTT FMv2'!AA10,'IPTT ACMv2'!AA10,'IPTT HPDv2'!AA10,'IPTT ECHOv2'!AA10,'IPTT E.Vv2'!AA10)</f>
        <v>0</v>
      </c>
      <c r="AB10" s="19">
        <f>SUM('IPTT UMKv2'!AB10,'IPTT FMv2'!AB10,'IPTT ACMv2'!AB10,'IPTT HPDv2'!AB10,'IPTT ECHOv2'!AB10,'IPTT E.Vv2'!AB10)</f>
        <v>0</v>
      </c>
      <c r="AC10" s="19">
        <f>SUM('IPTT UMKv2'!AC10,'IPTT FMv2'!AC10,'IPTT ACMv2'!AC10,'IPTT HPDv2'!AC10,'IPTT ECHOv2'!AC10,'IPTT E.Vv2'!AC10)</f>
        <v>0</v>
      </c>
      <c r="AD10" s="13" t="str">
        <f t="shared" si="4"/>
        <v>Not in Line with Total # Reached</v>
      </c>
      <c r="AE10" s="19">
        <f>SUM('IPTT UMKv2'!AE10,'IPTT FMv2'!AE10,'IPTT ACMv2'!AE10,'IPTT HPDv2'!AE10,'IPTT ECHOv2'!AE10,'IPTT E.Vv2'!AE10)</f>
        <v>0</v>
      </c>
      <c r="AF10" s="19">
        <f>SUM('IPTT UMKv2'!AF10,'IPTT FMv2'!AF10,'IPTT ACMv2'!AF10,'IPTT HPDv2'!AF10,'IPTT ECHOv2'!AF10,'IPTT E.Vv2'!AF10)</f>
        <v>0</v>
      </c>
      <c r="AG10" s="19">
        <f>SUM('IPTT UMKv2'!AG10,'IPTT FMv2'!AG10,'IPTT ACMv2'!AG10,'IPTT HPDv2'!AG10,'IPTT ECHOv2'!AG10,'IPTT E.Vv2'!AG10)</f>
        <v>0</v>
      </c>
      <c r="AH10" s="19">
        <f>SUM('IPTT UMKv2'!AH10,'IPTT FMv2'!AH10,'IPTT ACMv2'!AH10,'IPTT HPDv2'!AH10,'IPTT ECHOv2'!AH10,'IPTT E.Vv2'!AH10)</f>
        <v>0</v>
      </c>
      <c r="AI10" s="19">
        <f>SUM('IPTT UMKv2'!AI10,'IPTT FMv2'!AI10,'IPTT ACMv2'!AI10,'IPTT HPDv2'!AI10,'IPTT ECHOv2'!AI10,'IPTT E.Vv2'!AI10)</f>
        <v>0</v>
      </c>
      <c r="AJ10" s="13" t="str">
        <f t="shared" si="5"/>
        <v>Not in Line with Total # Reached</v>
      </c>
    </row>
    <row r="11" spans="1:114" ht="117.6" customHeight="1" x14ac:dyDescent="0.3">
      <c r="A11" s="8" t="s">
        <v>21</v>
      </c>
      <c r="B11" s="6" t="s">
        <v>34</v>
      </c>
      <c r="C11" s="5" t="s">
        <v>56</v>
      </c>
      <c r="D11" s="5"/>
      <c r="E11" s="10">
        <v>1200</v>
      </c>
      <c r="F11" s="19">
        <f>SUM('IPTT UMKv2'!F11,'IPTT FMv2'!F11,'IPTT ACMv2'!F11,'IPTT HPDv2'!F11,'IPTT ECHOv2'!F11,'IPTT E.Vv2'!F11)</f>
        <v>995</v>
      </c>
      <c r="G11" s="9">
        <f t="shared" si="0"/>
        <v>0.82916666666666672</v>
      </c>
      <c r="H11" s="9"/>
      <c r="I11" s="7"/>
      <c r="J11" s="19">
        <f>SUM('IPTT UMKv2'!J11,'IPTT FMv2'!J11,'IPTT ACMv2'!J11,'IPTT HPDv2'!J11,'IPTT ECHOv2'!J11,'IPTT E.Vv2'!J11)</f>
        <v>0</v>
      </c>
      <c r="K11" s="19">
        <f>SUM('IPTT UMKv2'!K11,'IPTT FMv2'!K11,'IPTT ACMv2'!K11,'IPTT HPDv2'!K11,'IPTT ECHOv2'!K11,'IPTT E.Vv2'!K11)</f>
        <v>0</v>
      </c>
      <c r="L11" s="19">
        <f>SUM('IPTT UMKv2'!L11,'IPTT FMv2'!L11,'IPTT ACMv2'!L11,'IPTT HPDv2'!L11,'IPTT ECHOv2'!L11,'IPTT E.Vv2'!L11)</f>
        <v>0</v>
      </c>
      <c r="M11" s="19">
        <f>SUM('IPTT UMKv2'!M11,'IPTT FMv2'!M11,'IPTT ACMv2'!M11,'IPTT HPDv2'!M11,'IPTT ECHOv2'!M11,'IPTT E.Vv2'!M11)</f>
        <v>0</v>
      </c>
      <c r="N11" s="13" t="str">
        <f t="shared" si="1"/>
        <v>Not in Line with Total # Reached</v>
      </c>
      <c r="O11" s="19">
        <f>SUM('IPTT UMKv2'!O11,'IPTT FMv2'!O11,'IPTT ACMv2'!O11,'IPTT HPDv2'!O11,'IPTT ECHOv2'!O11,'IPTT E.Vv2'!O11)</f>
        <v>0</v>
      </c>
      <c r="P11" s="19">
        <f>SUM('IPTT UMKv2'!P11,'IPTT FMv2'!P11,'IPTT ACMv2'!P11,'IPTT HPDv2'!P11,'IPTT ECHOv2'!P11,'IPTT E.Vv2'!P11)</f>
        <v>0</v>
      </c>
      <c r="Q11" s="19">
        <f>SUM('IPTT UMKv2'!Q11,'IPTT FMv2'!Q11,'IPTT ACMv2'!Q11,'IPTT HPDv2'!Q11,'IPTT ECHOv2'!Q11,'IPTT E.Vv2'!Q11)</f>
        <v>0</v>
      </c>
      <c r="R11" s="13" t="str">
        <f t="shared" si="2"/>
        <v>Not in Line with Total # Reached</v>
      </c>
      <c r="S11" s="19">
        <f>SUM('IPTT UMKv2'!S11,'IPTT FMv2'!S11,'IPTT ACMv2'!S11,'IPTT HPDv2'!S11,'IPTT ECHOv2'!S11,'IPTT E.Vv2'!S11)</f>
        <v>0</v>
      </c>
      <c r="T11" s="19">
        <f>SUM('IPTT UMKv2'!T11,'IPTT FMv2'!T11,'IPTT ACMv2'!T11,'IPTT HPDv2'!T11,'IPTT ECHOv2'!T11,'IPTT E.Vv2'!T11)</f>
        <v>0</v>
      </c>
      <c r="U11" s="19">
        <f>SUM('IPTT UMKv2'!U11,'IPTT FMv2'!U11,'IPTT ACMv2'!U11,'IPTT HPDv2'!U11,'IPTT ECHOv2'!U11,'IPTT E.Vv2'!U11)</f>
        <v>0</v>
      </c>
      <c r="V11" s="19">
        <f>SUM('IPTT UMKv2'!V11,'IPTT FMv2'!V11,'IPTT ACMv2'!V11,'IPTT HPDv2'!V11,'IPTT ECHOv2'!V11,'IPTT E.Vv2'!V11)</f>
        <v>0</v>
      </c>
      <c r="W11" s="19">
        <f>SUM('IPTT UMKv2'!W11,'IPTT FMv2'!W11,'IPTT ACMv2'!W11,'IPTT HPDv2'!W11,'IPTT ECHOv2'!W11,'IPTT E.Vv2'!W11)</f>
        <v>0</v>
      </c>
      <c r="X11" s="19">
        <f>SUM('IPTT UMKv2'!X11,'IPTT FMv2'!X11,'IPTT ACMv2'!X11,'IPTT HPDv2'!X11,'IPTT ECHOv2'!X11,'IPTT E.Vv2'!X11)</f>
        <v>0</v>
      </c>
      <c r="Y11" s="13" t="str">
        <f t="shared" si="3"/>
        <v>Not in Line with Total # Reached</v>
      </c>
      <c r="Z11" s="19">
        <f>SUM('IPTT UMKv2'!Z11,'IPTT FMv2'!Z11,'IPTT ACMv2'!Z11,'IPTT HPDv2'!Z11,'IPTT ECHOv2'!Z11,'IPTT E.Vv2'!Z11)</f>
        <v>0</v>
      </c>
      <c r="AA11" s="19">
        <f>SUM('IPTT UMKv2'!AA11,'IPTT FMv2'!AA11,'IPTT ACMv2'!AA11,'IPTT HPDv2'!AA11,'IPTT ECHOv2'!AA11,'IPTT E.Vv2'!AA11)</f>
        <v>0</v>
      </c>
      <c r="AB11" s="19">
        <f>SUM('IPTT UMKv2'!AB11,'IPTT FMv2'!AB11,'IPTT ACMv2'!AB11,'IPTT HPDv2'!AB11,'IPTT ECHOv2'!AB11,'IPTT E.Vv2'!AB11)</f>
        <v>0</v>
      </c>
      <c r="AC11" s="19">
        <f>SUM('IPTT UMKv2'!AC11,'IPTT FMv2'!AC11,'IPTT ACMv2'!AC11,'IPTT HPDv2'!AC11,'IPTT ECHOv2'!AC11,'IPTT E.Vv2'!AC11)</f>
        <v>0</v>
      </c>
      <c r="AD11" s="13" t="str">
        <f t="shared" si="4"/>
        <v>Not in Line with Total # Reached</v>
      </c>
      <c r="AE11" s="19">
        <f>SUM('IPTT UMKv2'!AE11,'IPTT FMv2'!AE11,'IPTT ACMv2'!AE11,'IPTT HPDv2'!AE11,'IPTT ECHOv2'!AE11,'IPTT E.Vv2'!AE11)</f>
        <v>0</v>
      </c>
      <c r="AF11" s="19">
        <f>SUM('IPTT UMKv2'!AF11,'IPTT FMv2'!AF11,'IPTT ACMv2'!AF11,'IPTT HPDv2'!AF11,'IPTT ECHOv2'!AF11,'IPTT E.Vv2'!AF11)</f>
        <v>0</v>
      </c>
      <c r="AG11" s="19">
        <f>SUM('IPTT UMKv2'!AG11,'IPTT FMv2'!AG11,'IPTT ACMv2'!AG11,'IPTT HPDv2'!AG11,'IPTT ECHOv2'!AG11,'IPTT E.Vv2'!AG11)</f>
        <v>0</v>
      </c>
      <c r="AH11" s="19">
        <f>SUM('IPTT UMKv2'!AH11,'IPTT FMv2'!AH11,'IPTT ACMv2'!AH11,'IPTT HPDv2'!AH11,'IPTT ECHOv2'!AH11,'IPTT E.Vv2'!AH11)</f>
        <v>0</v>
      </c>
      <c r="AI11" s="19">
        <f>SUM('IPTT UMKv2'!AI11,'IPTT FMv2'!AI11,'IPTT ACMv2'!AI11,'IPTT HPDv2'!AI11,'IPTT ECHOv2'!AI11,'IPTT E.Vv2'!AI11)</f>
        <v>0</v>
      </c>
      <c r="AJ11" s="13" t="str">
        <f t="shared" si="5"/>
        <v>Not in Line with Total # Reached</v>
      </c>
    </row>
    <row r="12" spans="1:114" ht="81" customHeight="1" x14ac:dyDescent="0.3">
      <c r="A12" s="8" t="s">
        <v>22</v>
      </c>
      <c r="B12" s="6" t="s">
        <v>62</v>
      </c>
      <c r="C12" s="12" t="s">
        <v>57</v>
      </c>
      <c r="D12" s="12"/>
      <c r="E12" s="10">
        <v>30</v>
      </c>
      <c r="F12" s="19">
        <f>SUM('IPTT UMKv2'!F12,'IPTT FMv2'!F12,'IPTT ACMv2'!F12,'IPTT HPDv2'!F12,'IPTT ECHOv2'!F12,'IPTT E.Vv2'!F12)</f>
        <v>176</v>
      </c>
      <c r="G12" s="9">
        <f t="shared" si="0"/>
        <v>5.8666666666666663</v>
      </c>
      <c r="H12" s="9"/>
      <c r="I12" s="7"/>
      <c r="J12" s="19">
        <f>SUM('IPTT UMKv2'!J12,'IPTT FMv2'!J12,'IPTT ACMv2'!J12,'IPTT HPDv2'!J12,'IPTT ECHOv2'!J12,'IPTT E.Vv2'!J12)</f>
        <v>5</v>
      </c>
      <c r="K12" s="19">
        <f>SUM('IPTT UMKv2'!K12,'IPTT FMv2'!K12,'IPTT ACMv2'!K12,'IPTT HPDv2'!K12,'IPTT ECHOv2'!K12,'IPTT E.Vv2'!K12)</f>
        <v>3</v>
      </c>
      <c r="L12" s="19">
        <f>SUM('IPTT UMKv2'!L12,'IPTT FMv2'!L12,'IPTT ACMv2'!L12,'IPTT HPDv2'!L12,'IPTT ECHOv2'!L12,'IPTT E.Vv2'!L12)</f>
        <v>0</v>
      </c>
      <c r="M12" s="19">
        <f>SUM('IPTT UMKv2'!M12,'IPTT FMv2'!M12,'IPTT ACMv2'!M12,'IPTT HPDv2'!M12,'IPTT ECHOv2'!M12,'IPTT E.Vv2'!M12)</f>
        <v>0</v>
      </c>
      <c r="N12" s="13" t="str">
        <f t="shared" si="1"/>
        <v>Not in Line with Total # Reached</v>
      </c>
      <c r="O12" s="19">
        <f>SUM('IPTT UMKv2'!O12,'IPTT FMv2'!O12,'IPTT ACMv2'!O12,'IPTT HPDv2'!O12,'IPTT ECHOv2'!O12,'IPTT E.Vv2'!O12)</f>
        <v>0</v>
      </c>
      <c r="P12" s="19">
        <f>SUM('IPTT UMKv2'!P12,'IPTT FMv2'!P12,'IPTT ACMv2'!P12,'IPTT HPDv2'!P12,'IPTT ECHOv2'!P12,'IPTT E.Vv2'!P12)</f>
        <v>8</v>
      </c>
      <c r="Q12" s="19">
        <f>SUM('IPTT UMKv2'!Q12,'IPTT FMv2'!Q12,'IPTT ACMv2'!Q12,'IPTT HPDv2'!Q12,'IPTT ECHOv2'!Q12,'IPTT E.Vv2'!Q12)</f>
        <v>0</v>
      </c>
      <c r="R12" s="13" t="str">
        <f t="shared" si="2"/>
        <v>Not in Line with Total # Reached</v>
      </c>
      <c r="S12" s="19">
        <f>SUM('IPTT UMKv2'!S12,'IPTT FMv2'!S12,'IPTT ACMv2'!S12,'IPTT HPDv2'!S12,'IPTT ECHOv2'!S12,'IPTT E.Vv2'!S12)</f>
        <v>0</v>
      </c>
      <c r="T12" s="19">
        <f>SUM('IPTT UMKv2'!T12,'IPTT FMv2'!T12,'IPTT ACMv2'!T12,'IPTT HPDv2'!T12,'IPTT ECHOv2'!T12,'IPTT E.Vv2'!T12)</f>
        <v>0</v>
      </c>
      <c r="U12" s="19">
        <f>SUM('IPTT UMKv2'!U12,'IPTT FMv2'!U12,'IPTT ACMv2'!U12,'IPTT HPDv2'!U12,'IPTT ECHOv2'!U12,'IPTT E.Vv2'!U12)</f>
        <v>8</v>
      </c>
      <c r="V12" s="19">
        <f>SUM('IPTT UMKv2'!V12,'IPTT FMv2'!V12,'IPTT ACMv2'!V12,'IPTT HPDv2'!V12,'IPTT ECHOv2'!V12,'IPTT E.Vv2'!V12)</f>
        <v>0</v>
      </c>
      <c r="W12" s="19">
        <f>SUM('IPTT UMKv2'!W12,'IPTT FMv2'!W12,'IPTT ACMv2'!W12,'IPTT HPDv2'!W12,'IPTT ECHOv2'!W12,'IPTT E.Vv2'!W12)</f>
        <v>0</v>
      </c>
      <c r="X12" s="19">
        <f>SUM('IPTT UMKv2'!X12,'IPTT FMv2'!X12,'IPTT ACMv2'!X12,'IPTT HPDv2'!X12,'IPTT ECHOv2'!X12,'IPTT E.Vv2'!X12)</f>
        <v>0</v>
      </c>
      <c r="Y12" s="13" t="str">
        <f t="shared" si="3"/>
        <v>Not in Line with Total # Reached</v>
      </c>
      <c r="Z12" s="19">
        <f>SUM('IPTT UMKv2'!Z12,'IPTT FMv2'!Z12,'IPTT ACMv2'!Z12,'IPTT HPDv2'!Z12,'IPTT ECHOv2'!Z12,'IPTT E.Vv2'!Z12)</f>
        <v>0</v>
      </c>
      <c r="AA12" s="19">
        <f>SUM('IPTT UMKv2'!AA12,'IPTT FMv2'!AA12,'IPTT ACMv2'!AA12,'IPTT HPDv2'!AA12,'IPTT ECHOv2'!AA12,'IPTT E.Vv2'!AA12)</f>
        <v>0</v>
      </c>
      <c r="AB12" s="19">
        <f>SUM('IPTT UMKv2'!AB12,'IPTT FMv2'!AB12,'IPTT ACMv2'!AB12,'IPTT HPDv2'!AB12,'IPTT ECHOv2'!AB12,'IPTT E.Vv2'!AB12)</f>
        <v>0</v>
      </c>
      <c r="AC12" s="19">
        <f>SUM('IPTT UMKv2'!AC12,'IPTT FMv2'!AC12,'IPTT ACMv2'!AC12,'IPTT HPDv2'!AC12,'IPTT ECHOv2'!AC12,'IPTT E.Vv2'!AC12)</f>
        <v>0</v>
      </c>
      <c r="AD12" s="13" t="str">
        <f t="shared" si="4"/>
        <v>Not in Line with Total # Reached</v>
      </c>
      <c r="AE12" s="19">
        <f>SUM('IPTT UMKv2'!AE12,'IPTT FMv2'!AE12,'IPTT ACMv2'!AE12,'IPTT HPDv2'!AE12,'IPTT ECHOv2'!AE12,'IPTT E.Vv2'!AE12)</f>
        <v>0</v>
      </c>
      <c r="AF12" s="19">
        <f>SUM('IPTT UMKv2'!AF12,'IPTT FMv2'!AF12,'IPTT ACMv2'!AF12,'IPTT HPDv2'!AF12,'IPTT ECHOv2'!AF12,'IPTT E.Vv2'!AF12)</f>
        <v>0</v>
      </c>
      <c r="AG12" s="19">
        <f>SUM('IPTT UMKv2'!AG12,'IPTT FMv2'!AG12,'IPTT ACMv2'!AG12,'IPTT HPDv2'!AG12,'IPTT ECHOv2'!AG12,'IPTT E.Vv2'!AG12)</f>
        <v>0</v>
      </c>
      <c r="AH12" s="19">
        <f>SUM('IPTT UMKv2'!AH12,'IPTT FMv2'!AH12,'IPTT ACMv2'!AH12,'IPTT HPDv2'!AH12,'IPTT ECHOv2'!AH12,'IPTT E.Vv2'!AH12)</f>
        <v>0</v>
      </c>
      <c r="AI12" s="19">
        <f>SUM('IPTT UMKv2'!AI12,'IPTT FMv2'!AI12,'IPTT ACMv2'!AI12,'IPTT HPDv2'!AI12,'IPTT ECHOv2'!AI12,'IPTT E.Vv2'!AI12)</f>
        <v>0</v>
      </c>
      <c r="AJ12" s="13" t="str">
        <f t="shared" si="5"/>
        <v>Not in Line with Total # Reached</v>
      </c>
    </row>
    <row r="13" spans="1:114" ht="94.2" customHeight="1" x14ac:dyDescent="0.3">
      <c r="A13" s="8" t="s">
        <v>23</v>
      </c>
      <c r="B13" s="6" t="s">
        <v>38</v>
      </c>
      <c r="C13" s="5" t="s">
        <v>56</v>
      </c>
      <c r="D13" s="5"/>
      <c r="E13" s="10">
        <v>5400</v>
      </c>
      <c r="F13" s="19">
        <f>SUM('IPTT UMKv2'!F13,'IPTT FMv2'!F13,'IPTT ACMv2'!F13,'IPTT HPDv2'!F13,'IPTT ECHOv2'!F13,'IPTT E.Vv2'!F13)</f>
        <v>20557</v>
      </c>
      <c r="G13" s="9">
        <f t="shared" si="0"/>
        <v>3.8068518518518517</v>
      </c>
      <c r="H13" s="9"/>
      <c r="I13" s="7"/>
      <c r="J13" s="19">
        <f>SUM('IPTT UMKv2'!J13,'IPTT FMv2'!J13,'IPTT ACMv2'!J13,'IPTT HPDv2'!J13,'IPTT ECHOv2'!J13,'IPTT E.Vv2'!J13)</f>
        <v>0</v>
      </c>
      <c r="K13" s="19">
        <f>SUM('IPTT UMKv2'!K13,'IPTT FMv2'!K13,'IPTT ACMv2'!K13,'IPTT HPDv2'!K13,'IPTT ECHOv2'!K13,'IPTT E.Vv2'!K13)</f>
        <v>0</v>
      </c>
      <c r="L13" s="19">
        <f>SUM('IPTT UMKv2'!L13,'IPTT FMv2'!L13,'IPTT ACMv2'!L13,'IPTT HPDv2'!L13,'IPTT ECHOv2'!L13,'IPTT E.Vv2'!L13)</f>
        <v>0</v>
      </c>
      <c r="M13" s="19">
        <f>SUM('IPTT UMKv2'!M13,'IPTT FMv2'!M13,'IPTT ACMv2'!M13,'IPTT HPDv2'!M13,'IPTT ECHOv2'!M13,'IPTT E.Vv2'!M13)</f>
        <v>0</v>
      </c>
      <c r="N13" s="13" t="str">
        <f t="shared" si="1"/>
        <v>Not in Line with Total # Reached</v>
      </c>
      <c r="O13" s="19">
        <f>SUM('IPTT UMKv2'!O13,'IPTT FMv2'!O13,'IPTT ACMv2'!O13,'IPTT HPDv2'!O13,'IPTT ECHOv2'!O13,'IPTT E.Vv2'!O13)</f>
        <v>0</v>
      </c>
      <c r="P13" s="19">
        <f>SUM('IPTT UMKv2'!P13,'IPTT FMv2'!P13,'IPTT ACMv2'!P13,'IPTT HPDv2'!P13,'IPTT ECHOv2'!P13,'IPTT E.Vv2'!P13)</f>
        <v>0</v>
      </c>
      <c r="Q13" s="19">
        <f>SUM('IPTT UMKv2'!Q13,'IPTT FMv2'!Q13,'IPTT ACMv2'!Q13,'IPTT HPDv2'!Q13,'IPTT ECHOv2'!Q13,'IPTT E.Vv2'!Q13)</f>
        <v>0</v>
      </c>
      <c r="R13" s="13" t="str">
        <f t="shared" si="2"/>
        <v>Not in Line with Total # Reached</v>
      </c>
      <c r="S13" s="19">
        <f>SUM('IPTT UMKv2'!S13,'IPTT FMv2'!S13,'IPTT ACMv2'!S13,'IPTT HPDv2'!S13,'IPTT ECHOv2'!S13,'IPTT E.Vv2'!S13)</f>
        <v>0</v>
      </c>
      <c r="T13" s="19">
        <f>SUM('IPTT UMKv2'!T13,'IPTT FMv2'!T13,'IPTT ACMv2'!T13,'IPTT HPDv2'!T13,'IPTT ECHOv2'!T13,'IPTT E.Vv2'!T13)</f>
        <v>0</v>
      </c>
      <c r="U13" s="19">
        <f>SUM('IPTT UMKv2'!U13,'IPTT FMv2'!U13,'IPTT ACMv2'!U13,'IPTT HPDv2'!U13,'IPTT ECHOv2'!U13,'IPTT E.Vv2'!U13)</f>
        <v>0</v>
      </c>
      <c r="V13" s="19">
        <f>SUM('IPTT UMKv2'!V13,'IPTT FMv2'!V13,'IPTT ACMv2'!V13,'IPTT HPDv2'!V13,'IPTT ECHOv2'!V13,'IPTT E.Vv2'!V13)</f>
        <v>0</v>
      </c>
      <c r="W13" s="19">
        <f>SUM('IPTT UMKv2'!W13,'IPTT FMv2'!W13,'IPTT ACMv2'!W13,'IPTT HPDv2'!W13,'IPTT ECHOv2'!W13,'IPTT E.Vv2'!W13)</f>
        <v>0</v>
      </c>
      <c r="X13" s="19">
        <f>SUM('IPTT UMKv2'!X13,'IPTT FMv2'!X13,'IPTT ACMv2'!X13,'IPTT HPDv2'!X13,'IPTT ECHOv2'!X13,'IPTT E.Vv2'!X13)</f>
        <v>0</v>
      </c>
      <c r="Y13" s="13" t="str">
        <f t="shared" si="3"/>
        <v>Not in Line with Total # Reached</v>
      </c>
      <c r="Z13" s="19">
        <f>SUM('IPTT UMKv2'!Z13,'IPTT FMv2'!Z13,'IPTT ACMv2'!Z13,'IPTT HPDv2'!Z13,'IPTT ECHOv2'!Z13,'IPTT E.Vv2'!Z13)</f>
        <v>0</v>
      </c>
      <c r="AA13" s="19">
        <f>SUM('IPTT UMKv2'!AA13,'IPTT FMv2'!AA13,'IPTT ACMv2'!AA13,'IPTT HPDv2'!AA13,'IPTT ECHOv2'!AA13,'IPTT E.Vv2'!AA13)</f>
        <v>0</v>
      </c>
      <c r="AB13" s="19">
        <f>SUM('IPTT UMKv2'!AB13,'IPTT FMv2'!AB13,'IPTT ACMv2'!AB13,'IPTT HPDv2'!AB13,'IPTT ECHOv2'!AB13,'IPTT E.Vv2'!AB13)</f>
        <v>0</v>
      </c>
      <c r="AC13" s="19">
        <f>SUM('IPTT UMKv2'!AC13,'IPTT FMv2'!AC13,'IPTT ACMv2'!AC13,'IPTT HPDv2'!AC13,'IPTT ECHOv2'!AC13,'IPTT E.Vv2'!AC13)</f>
        <v>0</v>
      </c>
      <c r="AD13" s="13" t="str">
        <f t="shared" si="4"/>
        <v>Not in Line with Total # Reached</v>
      </c>
      <c r="AE13" s="19">
        <f>SUM('IPTT UMKv2'!AE13,'IPTT FMv2'!AE13,'IPTT ACMv2'!AE13,'IPTT HPDv2'!AE13,'IPTT ECHOv2'!AE13,'IPTT E.Vv2'!AE13)</f>
        <v>0</v>
      </c>
      <c r="AF13" s="19">
        <f>SUM('IPTT UMKv2'!AF13,'IPTT FMv2'!AF13,'IPTT ACMv2'!AF13,'IPTT HPDv2'!AF13,'IPTT ECHOv2'!AF13,'IPTT E.Vv2'!AF13)</f>
        <v>0</v>
      </c>
      <c r="AG13" s="19">
        <f>SUM('IPTT UMKv2'!AG13,'IPTT FMv2'!AG13,'IPTT ACMv2'!AG13,'IPTT HPDv2'!AG13,'IPTT ECHOv2'!AG13,'IPTT E.Vv2'!AG13)</f>
        <v>0</v>
      </c>
      <c r="AH13" s="19">
        <f>SUM('IPTT UMKv2'!AH13,'IPTT FMv2'!AH13,'IPTT ACMv2'!AH13,'IPTT HPDv2'!AH13,'IPTT ECHOv2'!AH13,'IPTT E.Vv2'!AH13)</f>
        <v>0</v>
      </c>
      <c r="AI13" s="19">
        <f>SUM('IPTT UMKv2'!AI13,'IPTT FMv2'!AI13,'IPTT ACMv2'!AI13,'IPTT HPDv2'!AI13,'IPTT ECHOv2'!AI13,'IPTT E.Vv2'!AI13)</f>
        <v>0</v>
      </c>
      <c r="AJ13" s="13" t="str">
        <f t="shared" si="5"/>
        <v>Not in Line with Total # Reached</v>
      </c>
    </row>
    <row r="14" spans="1:114" ht="87.6" customHeight="1" x14ac:dyDescent="0.3">
      <c r="A14" s="8" t="s">
        <v>24</v>
      </c>
      <c r="B14" s="6" t="s">
        <v>39</v>
      </c>
      <c r="C14" s="5" t="s">
        <v>56</v>
      </c>
      <c r="D14" s="5"/>
      <c r="E14" s="10">
        <v>1800</v>
      </c>
      <c r="F14" s="19">
        <f>SUM('IPTT UMKv2'!F14,'IPTT FMv2'!F14,'IPTT ACMv2'!F14,'IPTT HPDv2'!F14,'IPTT ECHOv2'!F14,'IPTT E.Vv2'!F14)</f>
        <v>15099</v>
      </c>
      <c r="G14" s="9">
        <f t="shared" si="0"/>
        <v>8.3883333333333336</v>
      </c>
      <c r="H14" s="9"/>
      <c r="I14" s="7"/>
      <c r="J14" s="19">
        <f>SUM('IPTT UMKv2'!J14,'IPTT FMv2'!J14,'IPTT ACMv2'!J14,'IPTT HPDv2'!J14,'IPTT ECHOv2'!J14,'IPTT E.Vv2'!J14)</f>
        <v>0</v>
      </c>
      <c r="K14" s="19">
        <f>SUM('IPTT UMKv2'!K14,'IPTT FMv2'!K14,'IPTT ACMv2'!K14,'IPTT HPDv2'!K14,'IPTT ECHOv2'!K14,'IPTT E.Vv2'!K14)</f>
        <v>0</v>
      </c>
      <c r="L14" s="19">
        <f>SUM('IPTT UMKv2'!L14,'IPTT FMv2'!L14,'IPTT ACMv2'!L14,'IPTT HPDv2'!L14,'IPTT ECHOv2'!L14,'IPTT E.Vv2'!L14)</f>
        <v>0</v>
      </c>
      <c r="M14" s="19">
        <f>SUM('IPTT UMKv2'!M14,'IPTT FMv2'!M14,'IPTT ACMv2'!M14,'IPTT HPDv2'!M14,'IPTT ECHOv2'!M14,'IPTT E.Vv2'!M14)</f>
        <v>0</v>
      </c>
      <c r="N14" s="13" t="str">
        <f t="shared" si="1"/>
        <v>Not in Line with Total # Reached</v>
      </c>
      <c r="O14" s="19">
        <f>SUM('IPTT UMKv2'!O14,'IPTT FMv2'!O14,'IPTT ACMv2'!O14,'IPTT HPDv2'!O14,'IPTT ECHOv2'!O14,'IPTT E.Vv2'!O14)</f>
        <v>0</v>
      </c>
      <c r="P14" s="19">
        <f>SUM('IPTT UMKv2'!P14,'IPTT FMv2'!P14,'IPTT ACMv2'!P14,'IPTT HPDv2'!P14,'IPTT ECHOv2'!P14,'IPTT E.Vv2'!P14)</f>
        <v>0</v>
      </c>
      <c r="Q14" s="19">
        <f>SUM('IPTT UMKv2'!Q14,'IPTT FMv2'!Q14,'IPTT ACMv2'!Q14,'IPTT HPDv2'!Q14,'IPTT ECHOv2'!Q14,'IPTT E.Vv2'!Q14)</f>
        <v>0</v>
      </c>
      <c r="R14" s="13" t="str">
        <f t="shared" si="2"/>
        <v>Not in Line with Total # Reached</v>
      </c>
      <c r="S14" s="19">
        <f>SUM('IPTT UMKv2'!S14,'IPTT FMv2'!S14,'IPTT ACMv2'!S14,'IPTT HPDv2'!S14,'IPTT ECHOv2'!S14,'IPTT E.Vv2'!S14)</f>
        <v>0</v>
      </c>
      <c r="T14" s="19">
        <f>SUM('IPTT UMKv2'!T14,'IPTT FMv2'!T14,'IPTT ACMv2'!T14,'IPTT HPDv2'!T14,'IPTT ECHOv2'!T14,'IPTT E.Vv2'!T14)</f>
        <v>0</v>
      </c>
      <c r="U14" s="19">
        <f>SUM('IPTT UMKv2'!U14,'IPTT FMv2'!U14,'IPTT ACMv2'!U14,'IPTT HPDv2'!U14,'IPTT ECHOv2'!U14,'IPTT E.Vv2'!U14)</f>
        <v>0</v>
      </c>
      <c r="V14" s="19">
        <f>SUM('IPTT UMKv2'!V14,'IPTT FMv2'!V14,'IPTT ACMv2'!V14,'IPTT HPDv2'!V14,'IPTT ECHOv2'!V14,'IPTT E.Vv2'!V14)</f>
        <v>0</v>
      </c>
      <c r="W14" s="19">
        <f>SUM('IPTT UMKv2'!W14,'IPTT FMv2'!W14,'IPTT ACMv2'!W14,'IPTT HPDv2'!W14,'IPTT ECHOv2'!W14,'IPTT E.Vv2'!W14)</f>
        <v>0</v>
      </c>
      <c r="X14" s="19">
        <f>SUM('IPTT UMKv2'!X14,'IPTT FMv2'!X14,'IPTT ACMv2'!X14,'IPTT HPDv2'!X14,'IPTT ECHOv2'!X14,'IPTT E.Vv2'!X14)</f>
        <v>0</v>
      </c>
      <c r="Y14" s="13" t="str">
        <f t="shared" si="3"/>
        <v>Not in Line with Total # Reached</v>
      </c>
      <c r="Z14" s="19">
        <f>SUM('IPTT UMKv2'!Z14,'IPTT FMv2'!Z14,'IPTT ACMv2'!Z14,'IPTT HPDv2'!Z14,'IPTT ECHOv2'!Z14,'IPTT E.Vv2'!Z14)</f>
        <v>0</v>
      </c>
      <c r="AA14" s="19">
        <f>SUM('IPTT UMKv2'!AA14,'IPTT FMv2'!AA14,'IPTT ACMv2'!AA14,'IPTT HPDv2'!AA14,'IPTT ECHOv2'!AA14,'IPTT E.Vv2'!AA14)</f>
        <v>0</v>
      </c>
      <c r="AB14" s="19">
        <f>SUM('IPTT UMKv2'!AB14,'IPTT FMv2'!AB14,'IPTT ACMv2'!AB14,'IPTT HPDv2'!AB14,'IPTT ECHOv2'!AB14,'IPTT E.Vv2'!AB14)</f>
        <v>0</v>
      </c>
      <c r="AC14" s="19">
        <f>SUM('IPTT UMKv2'!AC14,'IPTT FMv2'!AC14,'IPTT ACMv2'!AC14,'IPTT HPDv2'!AC14,'IPTT ECHOv2'!AC14,'IPTT E.Vv2'!AC14)</f>
        <v>0</v>
      </c>
      <c r="AD14" s="13" t="str">
        <f t="shared" si="4"/>
        <v>Not in Line with Total # Reached</v>
      </c>
      <c r="AE14" s="19">
        <f>SUM('IPTT UMKv2'!AE14,'IPTT FMv2'!AE14,'IPTT ACMv2'!AE14,'IPTT HPDv2'!AE14,'IPTT ECHOv2'!AE14,'IPTT E.Vv2'!AE14)</f>
        <v>0</v>
      </c>
      <c r="AF14" s="19">
        <f>SUM('IPTT UMKv2'!AF14,'IPTT FMv2'!AF14,'IPTT ACMv2'!AF14,'IPTT HPDv2'!AF14,'IPTT ECHOv2'!AF14,'IPTT E.Vv2'!AF14)</f>
        <v>0</v>
      </c>
      <c r="AG14" s="19">
        <f>SUM('IPTT UMKv2'!AG14,'IPTT FMv2'!AG14,'IPTT ACMv2'!AG14,'IPTT HPDv2'!AG14,'IPTT ECHOv2'!AG14,'IPTT E.Vv2'!AG14)</f>
        <v>0</v>
      </c>
      <c r="AH14" s="19">
        <f>SUM('IPTT UMKv2'!AH14,'IPTT FMv2'!AH14,'IPTT ACMv2'!AH14,'IPTT HPDv2'!AH14,'IPTT ECHOv2'!AH14,'IPTT E.Vv2'!AH14)</f>
        <v>0</v>
      </c>
      <c r="AI14" s="19">
        <f>SUM('IPTT UMKv2'!AI14,'IPTT FMv2'!AI14,'IPTT ACMv2'!AI14,'IPTT HPDv2'!AI14,'IPTT ECHOv2'!AI14,'IPTT E.Vv2'!AI14)</f>
        <v>0</v>
      </c>
      <c r="AJ14" s="13" t="str">
        <f t="shared" si="5"/>
        <v>Not in Line with Total # Reached</v>
      </c>
    </row>
    <row r="15" spans="1:114" ht="66.599999999999994" customHeight="1" x14ac:dyDescent="0.3">
      <c r="A15" s="8" t="s">
        <v>25</v>
      </c>
      <c r="B15" s="6" t="s">
        <v>40</v>
      </c>
      <c r="C15" s="5" t="s">
        <v>59</v>
      </c>
      <c r="D15" s="5"/>
      <c r="E15" s="10">
        <v>4000000</v>
      </c>
      <c r="F15" s="78">
        <f>SUM('IPTT UMKv2'!F15,'IPTT FMv2'!F15,'IPTT ACMv2'!F15,'IPTT HPDv2'!F15,'IPTT ECHOv2'!F15,'IPTT E.Vv2'!F15,'Summary BC'!B13)</f>
        <v>3642388</v>
      </c>
      <c r="G15" s="9">
        <f t="shared" si="0"/>
        <v>0.91059699999999999</v>
      </c>
      <c r="H15" s="9"/>
      <c r="I15" s="7"/>
      <c r="J15" s="19">
        <f>SUM('IPTT UMKv2'!J15,'IPTT FMv2'!J15,'IPTT ACMv2'!J15,'IPTT HPDv2'!J15,'IPTT ECHOv2'!J15,'IPTT E.Vv2'!J15)</f>
        <v>0</v>
      </c>
      <c r="K15" s="19">
        <f>SUM('IPTT UMKv2'!K15,'IPTT FMv2'!K15,'IPTT ACMv2'!K15,'IPTT HPDv2'!K15,'IPTT ECHOv2'!K15,'IPTT E.Vv2'!K15)</f>
        <v>0</v>
      </c>
      <c r="L15" s="19">
        <f>SUM('IPTT UMKv2'!L15,'IPTT FMv2'!L15,'IPTT ACMv2'!L15,'IPTT HPDv2'!L15,'IPTT ECHOv2'!L15,'IPTT E.Vv2'!L15)</f>
        <v>0</v>
      </c>
      <c r="M15" s="19">
        <f>SUM('IPTT UMKv2'!M15,'IPTT FMv2'!M15,'IPTT ACMv2'!M15,'IPTT HPDv2'!M15,'IPTT ECHOv2'!M15,'IPTT E.Vv2'!M15)</f>
        <v>0</v>
      </c>
      <c r="N15" s="13" t="str">
        <f t="shared" si="1"/>
        <v>Not in Line with Total # Reached</v>
      </c>
      <c r="O15" s="19">
        <f>SUM('IPTT UMKv2'!O15,'IPTT FMv2'!O15,'IPTT ACMv2'!O15,'IPTT HPDv2'!O15,'IPTT ECHOv2'!O15,'IPTT E.Vv2'!O15)</f>
        <v>0</v>
      </c>
      <c r="P15" s="19">
        <f>SUM('IPTT UMKv2'!P15,'IPTT FMv2'!P15,'IPTT ACMv2'!P15,'IPTT HPDv2'!P15,'IPTT ECHOv2'!P15,'IPTT E.Vv2'!P15)</f>
        <v>0</v>
      </c>
      <c r="Q15" s="19">
        <f>SUM('IPTT UMKv2'!Q15,'IPTT FMv2'!Q15,'IPTT ACMv2'!Q15,'IPTT HPDv2'!Q15,'IPTT ECHOv2'!Q15,'IPTT E.Vv2'!Q15)</f>
        <v>0</v>
      </c>
      <c r="R15" s="13" t="str">
        <f t="shared" si="2"/>
        <v>Not in Line with Total # Reached</v>
      </c>
      <c r="S15" s="19">
        <f>SUM('IPTT UMKv2'!S15,'IPTT FMv2'!S15,'IPTT ACMv2'!S15,'IPTT HPDv2'!S15,'IPTT ECHOv2'!S15,'IPTT E.Vv2'!S15)</f>
        <v>0</v>
      </c>
      <c r="T15" s="19">
        <f>SUM('IPTT UMKv2'!T15,'IPTT FMv2'!T15,'IPTT ACMv2'!T15,'IPTT HPDv2'!T15,'IPTT ECHOv2'!T15,'IPTT E.Vv2'!T15)</f>
        <v>0</v>
      </c>
      <c r="U15" s="19">
        <f>SUM('IPTT UMKv2'!U15,'IPTT FMv2'!U15,'IPTT ACMv2'!U15,'IPTT HPDv2'!U15,'IPTT ECHOv2'!U15,'IPTT E.Vv2'!U15)</f>
        <v>0</v>
      </c>
      <c r="V15" s="19">
        <f>SUM('IPTT UMKv2'!V15,'IPTT FMv2'!V15,'IPTT ACMv2'!V15,'IPTT HPDv2'!V15,'IPTT ECHOv2'!V15,'IPTT E.Vv2'!V15)</f>
        <v>0</v>
      </c>
      <c r="W15" s="19">
        <f>SUM('IPTT UMKv2'!W15,'IPTT FMv2'!W15,'IPTT ACMv2'!W15,'IPTT HPDv2'!W15,'IPTT ECHOv2'!W15,'IPTT E.Vv2'!W15)</f>
        <v>0</v>
      </c>
      <c r="X15" s="19">
        <f>SUM('IPTT UMKv2'!X15,'IPTT FMv2'!X15,'IPTT ACMv2'!X15,'IPTT HPDv2'!X15,'IPTT ECHOv2'!X15,'IPTT E.Vv2'!X15)</f>
        <v>0</v>
      </c>
      <c r="Y15" s="13" t="str">
        <f t="shared" si="3"/>
        <v>Not in Line with Total # Reached</v>
      </c>
      <c r="Z15" s="19">
        <f>SUM('IPTT UMKv2'!Z15,'IPTT FMv2'!Z15,'IPTT ACMv2'!Z15,'IPTT HPDv2'!Z15,'IPTT ECHOv2'!Z15,'IPTT E.Vv2'!Z15)</f>
        <v>0</v>
      </c>
      <c r="AA15" s="19">
        <f>SUM('IPTT UMKv2'!AA15,'IPTT FMv2'!AA15,'IPTT ACMv2'!AA15,'IPTT HPDv2'!AA15,'IPTT ECHOv2'!AA15,'IPTT E.Vv2'!AA15)</f>
        <v>0</v>
      </c>
      <c r="AB15" s="19">
        <f>SUM('IPTT UMKv2'!AB15,'IPTT FMv2'!AB15,'IPTT ACMv2'!AB15,'IPTT HPDv2'!AB15,'IPTT ECHOv2'!AB15,'IPTT E.Vv2'!AB15)</f>
        <v>0</v>
      </c>
      <c r="AC15" s="19">
        <f>SUM('IPTT UMKv2'!AC15,'IPTT FMv2'!AC15,'IPTT ACMv2'!AC15,'IPTT HPDv2'!AC15,'IPTT ECHOv2'!AC15,'IPTT E.Vv2'!AC15)</f>
        <v>0</v>
      </c>
      <c r="AD15" s="13" t="str">
        <f t="shared" si="4"/>
        <v>Not in Line with Total # Reached</v>
      </c>
      <c r="AE15" s="19">
        <f>SUM('IPTT UMKv2'!AE15,'IPTT FMv2'!AE15,'IPTT ACMv2'!AE15,'IPTT HPDv2'!AE15,'IPTT ECHOv2'!AE15,'IPTT E.Vv2'!AE15)</f>
        <v>0</v>
      </c>
      <c r="AF15" s="19">
        <f>SUM('IPTT UMKv2'!AF15,'IPTT FMv2'!AF15,'IPTT ACMv2'!AF15,'IPTT HPDv2'!AF15,'IPTT ECHOv2'!AF15,'IPTT E.Vv2'!AF15)</f>
        <v>0</v>
      </c>
      <c r="AG15" s="19">
        <f>SUM('IPTT UMKv2'!AG15,'IPTT FMv2'!AG15,'IPTT ACMv2'!AG15,'IPTT HPDv2'!AG15,'IPTT ECHOv2'!AG15,'IPTT E.Vv2'!AG15)</f>
        <v>0</v>
      </c>
      <c r="AH15" s="19">
        <f>SUM('IPTT UMKv2'!AH15,'IPTT FMv2'!AH15,'IPTT ACMv2'!AH15,'IPTT HPDv2'!AH15,'IPTT ECHOv2'!AH15,'IPTT E.Vv2'!AH15)</f>
        <v>0</v>
      </c>
      <c r="AI15" s="19">
        <f>SUM('IPTT UMKv2'!AI15,'IPTT FMv2'!AI15,'IPTT ACMv2'!AI15,'IPTT HPDv2'!AI15,'IPTT ECHOv2'!AI15,'IPTT E.Vv2'!AI15)</f>
        <v>0</v>
      </c>
      <c r="AJ15" s="13" t="str">
        <f t="shared" si="5"/>
        <v>Not in Line with Total # Reached</v>
      </c>
    </row>
    <row r="16" spans="1:114" ht="66.599999999999994" customHeight="1" x14ac:dyDescent="0.3">
      <c r="A16" s="8" t="s">
        <v>26</v>
      </c>
      <c r="B16" s="6" t="s">
        <v>41</v>
      </c>
      <c r="C16" s="5" t="s">
        <v>58</v>
      </c>
      <c r="D16" s="5"/>
      <c r="E16" s="10">
        <v>10</v>
      </c>
      <c r="F16" s="19">
        <f>SUM('IPTT UMKv2'!F16,'IPTT FMv2'!F16,'IPTT ACMv2'!F16,'IPTT HPDv2'!F16,'IPTT ECHOv2'!F16,'IPTT E.Vv2'!F16)</f>
        <v>1203</v>
      </c>
      <c r="G16" s="9">
        <f t="shared" si="0"/>
        <v>120.3</v>
      </c>
      <c r="H16" s="9"/>
      <c r="I16" s="7"/>
      <c r="J16" s="19">
        <f>SUM('IPTT UMKv2'!J16,'IPTT FMv2'!J16,'IPTT ACMv2'!J16,'IPTT HPDv2'!J16,'IPTT ECHOv2'!J16,'IPTT E.Vv2'!J16)</f>
        <v>0</v>
      </c>
      <c r="K16" s="19">
        <f>SUM('IPTT UMKv2'!K16,'IPTT FMv2'!K16,'IPTT ACMv2'!K16,'IPTT HPDv2'!K16,'IPTT ECHOv2'!K16,'IPTT E.Vv2'!K16)</f>
        <v>0</v>
      </c>
      <c r="L16" s="19">
        <f>SUM('IPTT UMKv2'!L16,'IPTT FMv2'!L16,'IPTT ACMv2'!L16,'IPTT HPDv2'!L16,'IPTT ECHOv2'!L16,'IPTT E.Vv2'!L16)</f>
        <v>0</v>
      </c>
      <c r="M16" s="19">
        <f>SUM('IPTT UMKv2'!M16,'IPTT FMv2'!M16,'IPTT ACMv2'!M16,'IPTT HPDv2'!M16,'IPTT ECHOv2'!M16,'IPTT E.Vv2'!M16)</f>
        <v>0</v>
      </c>
      <c r="N16" s="13" t="str">
        <f t="shared" si="1"/>
        <v>Not in Line with Total # Reached</v>
      </c>
      <c r="O16" s="19">
        <f>SUM('IPTT UMKv2'!O16,'IPTT FMv2'!O16,'IPTT ACMv2'!O16,'IPTT HPDv2'!O16,'IPTT ECHOv2'!O16,'IPTT E.Vv2'!O16)</f>
        <v>0</v>
      </c>
      <c r="P16" s="19">
        <f>SUM('IPTT UMKv2'!P16,'IPTT FMv2'!P16,'IPTT ACMv2'!P16,'IPTT HPDv2'!P16,'IPTT ECHOv2'!P16,'IPTT E.Vv2'!P16)</f>
        <v>0</v>
      </c>
      <c r="Q16" s="19">
        <f>SUM('IPTT UMKv2'!Q16,'IPTT FMv2'!Q16,'IPTT ACMv2'!Q16,'IPTT HPDv2'!Q16,'IPTT ECHOv2'!Q16,'IPTT E.Vv2'!Q16)</f>
        <v>0</v>
      </c>
      <c r="R16" s="13" t="str">
        <f t="shared" si="2"/>
        <v>Not in Line with Total # Reached</v>
      </c>
      <c r="S16" s="19">
        <f>SUM('IPTT UMKv2'!S16,'IPTT FMv2'!S16,'IPTT ACMv2'!S16,'IPTT HPDv2'!S16,'IPTT ECHOv2'!S16,'IPTT E.Vv2'!S16)</f>
        <v>0</v>
      </c>
      <c r="T16" s="19">
        <f>SUM('IPTT UMKv2'!T16,'IPTT FMv2'!T16,'IPTT ACMv2'!T16,'IPTT HPDv2'!T16,'IPTT ECHOv2'!T16,'IPTT E.Vv2'!T16)</f>
        <v>0</v>
      </c>
      <c r="U16" s="19">
        <f>SUM('IPTT UMKv2'!U16,'IPTT FMv2'!U16,'IPTT ACMv2'!U16,'IPTT HPDv2'!U16,'IPTT ECHOv2'!U16,'IPTT E.Vv2'!U16)</f>
        <v>0</v>
      </c>
      <c r="V16" s="19">
        <f>SUM('IPTT UMKv2'!V16,'IPTT FMv2'!V16,'IPTT ACMv2'!V16,'IPTT HPDv2'!V16,'IPTT ECHOv2'!V16,'IPTT E.Vv2'!V16)</f>
        <v>0</v>
      </c>
      <c r="W16" s="19">
        <f>SUM('IPTT UMKv2'!W16,'IPTT FMv2'!W16,'IPTT ACMv2'!W16,'IPTT HPDv2'!W16,'IPTT ECHOv2'!W16,'IPTT E.Vv2'!W16)</f>
        <v>0</v>
      </c>
      <c r="X16" s="19">
        <f>SUM('IPTT UMKv2'!X16,'IPTT FMv2'!X16,'IPTT ACMv2'!X16,'IPTT HPDv2'!X16,'IPTT ECHOv2'!X16,'IPTT E.Vv2'!X16)</f>
        <v>0</v>
      </c>
      <c r="Y16" s="13" t="str">
        <f t="shared" si="3"/>
        <v>Not in Line with Total # Reached</v>
      </c>
      <c r="Z16" s="19">
        <f>SUM('IPTT UMKv2'!Z16,'IPTT FMv2'!Z16,'IPTT ACMv2'!Z16,'IPTT HPDv2'!Z16,'IPTT ECHOv2'!Z16,'IPTT E.Vv2'!Z16)</f>
        <v>0</v>
      </c>
      <c r="AA16" s="19">
        <f>SUM('IPTT UMKv2'!AA16,'IPTT FMv2'!AA16,'IPTT ACMv2'!AA16,'IPTT HPDv2'!AA16,'IPTT ECHOv2'!AA16,'IPTT E.Vv2'!AA16)</f>
        <v>0</v>
      </c>
      <c r="AB16" s="19">
        <f>SUM('IPTT UMKv2'!AB16,'IPTT FMv2'!AB16,'IPTT ACMv2'!AB16,'IPTT HPDv2'!AB16,'IPTT ECHOv2'!AB16,'IPTT E.Vv2'!AB16)</f>
        <v>0</v>
      </c>
      <c r="AC16" s="19">
        <f>SUM('IPTT UMKv2'!AC16,'IPTT FMv2'!AC16,'IPTT ACMv2'!AC16,'IPTT HPDv2'!AC16,'IPTT ECHOv2'!AC16,'IPTT E.Vv2'!AC16)</f>
        <v>0</v>
      </c>
      <c r="AD16" s="13" t="str">
        <f t="shared" si="4"/>
        <v>Not in Line with Total # Reached</v>
      </c>
      <c r="AE16" s="19">
        <f>SUM('IPTT UMKv2'!AE16,'IPTT FMv2'!AE16,'IPTT ACMv2'!AE16,'IPTT HPDv2'!AE16,'IPTT ECHOv2'!AE16,'IPTT E.Vv2'!AE16)</f>
        <v>0</v>
      </c>
      <c r="AF16" s="19">
        <f>SUM('IPTT UMKv2'!AF16,'IPTT FMv2'!AF16,'IPTT ACMv2'!AF16,'IPTT HPDv2'!AF16,'IPTT ECHOv2'!AF16,'IPTT E.Vv2'!AF16)</f>
        <v>0</v>
      </c>
      <c r="AG16" s="19">
        <f>SUM('IPTT UMKv2'!AG16,'IPTT FMv2'!AG16,'IPTT ACMv2'!AG16,'IPTT HPDv2'!AG16,'IPTT ECHOv2'!AG16,'IPTT E.Vv2'!AG16)</f>
        <v>0</v>
      </c>
      <c r="AH16" s="19">
        <f>SUM('IPTT UMKv2'!AH16,'IPTT FMv2'!AH16,'IPTT ACMv2'!AH16,'IPTT HPDv2'!AH16,'IPTT ECHOv2'!AH16,'IPTT E.Vv2'!AH16)</f>
        <v>0</v>
      </c>
      <c r="AI16" s="19">
        <f>SUM('IPTT UMKv2'!AI16,'IPTT FMv2'!AI16,'IPTT ACMv2'!AI16,'IPTT HPDv2'!AI16,'IPTT ECHOv2'!AI16,'IPTT E.Vv2'!AI16)</f>
        <v>0</v>
      </c>
      <c r="AJ16" s="13" t="str">
        <f t="shared" si="5"/>
        <v>Not in Line with Total # Reached</v>
      </c>
    </row>
    <row r="17" spans="1:36" ht="66.599999999999994" customHeight="1" x14ac:dyDescent="0.3">
      <c r="A17" s="8" t="s">
        <v>27</v>
      </c>
      <c r="B17" s="6" t="s">
        <v>42</v>
      </c>
      <c r="C17" s="12" t="s">
        <v>57</v>
      </c>
      <c r="D17" s="12"/>
      <c r="E17" s="10">
        <v>60</v>
      </c>
      <c r="F17" s="19">
        <f>SUM('IPTT UMKv2'!F17,'IPTT FMv2'!F17,'IPTT ACMv2'!F17,'IPTT HPDv2'!F17,'IPTT ECHOv2'!F17,'IPTT E.Vv2'!F17)</f>
        <v>151</v>
      </c>
      <c r="G17" s="9">
        <f t="shared" si="0"/>
        <v>2.5166666666666666</v>
      </c>
      <c r="H17" s="9"/>
      <c r="I17" s="7"/>
      <c r="J17" s="19">
        <f>SUM('IPTT UMKv2'!J17,'IPTT FMv2'!J17,'IPTT ACMv2'!J17,'IPTT HPDv2'!J17,'IPTT ECHOv2'!J17,'IPTT E.Vv2'!J17)</f>
        <v>0</v>
      </c>
      <c r="K17" s="19">
        <f>SUM('IPTT UMKv2'!K17,'IPTT FMv2'!K17,'IPTT ACMv2'!K17,'IPTT HPDv2'!K17,'IPTT ECHOv2'!K17,'IPTT E.Vv2'!K17)</f>
        <v>0</v>
      </c>
      <c r="L17" s="19">
        <f>SUM('IPTT UMKv2'!L17,'IPTT FMv2'!L17,'IPTT ACMv2'!L17,'IPTT HPDv2'!L17,'IPTT ECHOv2'!L17,'IPTT E.Vv2'!L17)</f>
        <v>0</v>
      </c>
      <c r="M17" s="19">
        <f>SUM('IPTT UMKv2'!M17,'IPTT FMv2'!M17,'IPTT ACMv2'!M17,'IPTT HPDv2'!M17,'IPTT ECHOv2'!M17,'IPTT E.Vv2'!M17)</f>
        <v>0</v>
      </c>
      <c r="N17" s="13" t="str">
        <f t="shared" si="1"/>
        <v>Not in Line with Total # Reached</v>
      </c>
      <c r="O17" s="19">
        <f>SUM('IPTT UMKv2'!O17,'IPTT FMv2'!O17,'IPTT ACMv2'!O17,'IPTT HPDv2'!O17,'IPTT ECHOv2'!O17,'IPTT E.Vv2'!O17)</f>
        <v>0</v>
      </c>
      <c r="P17" s="19">
        <f>SUM('IPTT UMKv2'!P17,'IPTT FMv2'!P17,'IPTT ACMv2'!P17,'IPTT HPDv2'!P17,'IPTT ECHOv2'!P17,'IPTT E.Vv2'!P17)</f>
        <v>0</v>
      </c>
      <c r="Q17" s="19">
        <f>SUM('IPTT UMKv2'!Q17,'IPTT FMv2'!Q17,'IPTT ACMv2'!Q17,'IPTT HPDv2'!Q17,'IPTT ECHOv2'!Q17,'IPTT E.Vv2'!Q17)</f>
        <v>0</v>
      </c>
      <c r="R17" s="13" t="str">
        <f t="shared" si="2"/>
        <v>Not in Line with Total # Reached</v>
      </c>
      <c r="S17" s="19">
        <f>SUM('IPTT UMKv2'!S17,'IPTT FMv2'!S17,'IPTT ACMv2'!S17,'IPTT HPDv2'!S17,'IPTT ECHOv2'!S17,'IPTT E.Vv2'!S17)</f>
        <v>0</v>
      </c>
      <c r="T17" s="19">
        <f>SUM('IPTT UMKv2'!T17,'IPTT FMv2'!T17,'IPTT ACMv2'!T17,'IPTT HPDv2'!T17,'IPTT ECHOv2'!T17,'IPTT E.Vv2'!T17)</f>
        <v>0</v>
      </c>
      <c r="U17" s="19">
        <f>SUM('IPTT UMKv2'!U17,'IPTT FMv2'!U17,'IPTT ACMv2'!U17,'IPTT HPDv2'!U17,'IPTT ECHOv2'!U17,'IPTT E.Vv2'!U17)</f>
        <v>0</v>
      </c>
      <c r="V17" s="19">
        <f>SUM('IPTT UMKv2'!V17,'IPTT FMv2'!V17,'IPTT ACMv2'!V17,'IPTT HPDv2'!V17,'IPTT ECHOv2'!V17,'IPTT E.Vv2'!V17)</f>
        <v>0</v>
      </c>
      <c r="W17" s="19">
        <f>SUM('IPTT UMKv2'!W17,'IPTT FMv2'!W17,'IPTT ACMv2'!W17,'IPTT HPDv2'!W17,'IPTT ECHOv2'!W17,'IPTT E.Vv2'!W17)</f>
        <v>0</v>
      </c>
      <c r="X17" s="19">
        <f>SUM('IPTT UMKv2'!X17,'IPTT FMv2'!X17,'IPTT ACMv2'!X17,'IPTT HPDv2'!X17,'IPTT ECHOv2'!X17,'IPTT E.Vv2'!X17)</f>
        <v>0</v>
      </c>
      <c r="Y17" s="13" t="str">
        <f t="shared" si="3"/>
        <v>Not in Line with Total # Reached</v>
      </c>
      <c r="Z17" s="19">
        <f>SUM('IPTT UMKv2'!Z17,'IPTT FMv2'!Z17,'IPTT ACMv2'!Z17,'IPTT HPDv2'!Z17,'IPTT ECHOv2'!Z17,'IPTT E.Vv2'!Z17)</f>
        <v>0</v>
      </c>
      <c r="AA17" s="19">
        <f>SUM('IPTT UMKv2'!AA17,'IPTT FMv2'!AA17,'IPTT ACMv2'!AA17,'IPTT HPDv2'!AA17,'IPTT ECHOv2'!AA17,'IPTT E.Vv2'!AA17)</f>
        <v>0</v>
      </c>
      <c r="AB17" s="19">
        <f>SUM('IPTT UMKv2'!AB17,'IPTT FMv2'!AB17,'IPTT ACMv2'!AB17,'IPTT HPDv2'!AB17,'IPTT ECHOv2'!AB17,'IPTT E.Vv2'!AB17)</f>
        <v>0</v>
      </c>
      <c r="AC17" s="19">
        <f>SUM('IPTT UMKv2'!AC17,'IPTT FMv2'!AC17,'IPTT ACMv2'!AC17,'IPTT HPDv2'!AC17,'IPTT ECHOv2'!AC17,'IPTT E.Vv2'!AC17)</f>
        <v>0</v>
      </c>
      <c r="AD17" s="13" t="str">
        <f t="shared" si="4"/>
        <v>Not in Line with Total # Reached</v>
      </c>
      <c r="AE17" s="19">
        <f>SUM('IPTT UMKv2'!AE17,'IPTT FMv2'!AE17,'IPTT ACMv2'!AE17,'IPTT HPDv2'!AE17,'IPTT ECHOv2'!AE17,'IPTT E.Vv2'!AE17)</f>
        <v>0</v>
      </c>
      <c r="AF17" s="19">
        <f>SUM('IPTT UMKv2'!AF17,'IPTT FMv2'!AF17,'IPTT ACMv2'!AF17,'IPTT HPDv2'!AF17,'IPTT ECHOv2'!AF17,'IPTT E.Vv2'!AF17)</f>
        <v>0</v>
      </c>
      <c r="AG17" s="19">
        <f>SUM('IPTT UMKv2'!AG17,'IPTT FMv2'!AG17,'IPTT ACMv2'!AG17,'IPTT HPDv2'!AG17,'IPTT ECHOv2'!AG17,'IPTT E.Vv2'!AG17)</f>
        <v>0</v>
      </c>
      <c r="AH17" s="19">
        <f>SUM('IPTT UMKv2'!AH17,'IPTT FMv2'!AH17,'IPTT ACMv2'!AH17,'IPTT HPDv2'!AH17,'IPTT ECHOv2'!AH17,'IPTT E.Vv2'!AH17)</f>
        <v>0</v>
      </c>
      <c r="AI17" s="19">
        <f>SUM('IPTT UMKv2'!AI17,'IPTT FMv2'!AI17,'IPTT ACMv2'!AI17,'IPTT HPDv2'!AI17,'IPTT ECHOv2'!AI17,'IPTT E.Vv2'!AI17)</f>
        <v>0</v>
      </c>
      <c r="AJ17" s="13" t="str">
        <f t="shared" si="5"/>
        <v>Not in Line with Total # Reached</v>
      </c>
    </row>
    <row r="18" spans="1:36" ht="66.599999999999994" customHeight="1" x14ac:dyDescent="0.3">
      <c r="A18" s="18" t="s">
        <v>28</v>
      </c>
      <c r="B18" s="6" t="s">
        <v>43</v>
      </c>
      <c r="C18" s="12" t="s">
        <v>57</v>
      </c>
      <c r="D18" s="12"/>
      <c r="E18" s="32">
        <v>30</v>
      </c>
      <c r="F18" s="19">
        <f>SUM('IPTT UMKv2'!F18,'IPTT FMv2'!F18,'IPTT ACMv2'!F18,'IPTT HPDv2'!F18,'IPTT ECHOv2'!F18,'IPTT E.Vv2'!F18)</f>
        <v>38</v>
      </c>
      <c r="G18" s="9">
        <f t="shared" si="0"/>
        <v>1.2666666666666666</v>
      </c>
      <c r="H18" s="9"/>
      <c r="I18" s="7"/>
      <c r="J18" s="19">
        <f>SUM('IPTT UMKv2'!J18,'IPTT FMv2'!J18,'IPTT ACMv2'!J18,'IPTT HPDv2'!J18,'IPTT ECHOv2'!J18,'IPTT E.Vv2'!J18)</f>
        <v>0</v>
      </c>
      <c r="K18" s="19">
        <f>SUM('IPTT UMKv2'!K18,'IPTT FMv2'!K18,'IPTT ACMv2'!K18,'IPTT HPDv2'!K18,'IPTT ECHOv2'!K18,'IPTT E.Vv2'!K18)</f>
        <v>0</v>
      </c>
      <c r="L18" s="19">
        <f>SUM('IPTT UMKv2'!L18,'IPTT FMv2'!L18,'IPTT ACMv2'!L18,'IPTT HPDv2'!L18,'IPTT ECHOv2'!L18,'IPTT E.Vv2'!L18)</f>
        <v>0</v>
      </c>
      <c r="M18" s="19">
        <f>SUM('IPTT UMKv2'!M18,'IPTT FMv2'!M18,'IPTT ACMv2'!M18,'IPTT HPDv2'!M18,'IPTT ECHOv2'!M18,'IPTT E.Vv2'!M18)</f>
        <v>0</v>
      </c>
      <c r="N18" s="13" t="str">
        <f t="shared" si="1"/>
        <v>Not in Line with Total # Reached</v>
      </c>
      <c r="O18" s="19">
        <f>SUM('IPTT UMKv2'!O18,'IPTT FMv2'!O18,'IPTT ACMv2'!O18,'IPTT HPDv2'!O18,'IPTT ECHOv2'!O18,'IPTT E.Vv2'!O18)</f>
        <v>0</v>
      </c>
      <c r="P18" s="19">
        <f>SUM('IPTT UMKv2'!P18,'IPTT FMv2'!P18,'IPTT ACMv2'!P18,'IPTT HPDv2'!P18,'IPTT ECHOv2'!P18,'IPTT E.Vv2'!P18)</f>
        <v>0</v>
      </c>
      <c r="Q18" s="19">
        <f>SUM('IPTT UMKv2'!Q18,'IPTT FMv2'!Q18,'IPTT ACMv2'!Q18,'IPTT HPDv2'!Q18,'IPTT ECHOv2'!Q18,'IPTT E.Vv2'!Q18)</f>
        <v>0</v>
      </c>
      <c r="R18" s="13" t="str">
        <f t="shared" si="2"/>
        <v>Not in Line with Total # Reached</v>
      </c>
      <c r="S18" s="19">
        <f>SUM('IPTT UMKv2'!S18,'IPTT FMv2'!S18,'IPTT ACMv2'!S18,'IPTT HPDv2'!S18,'IPTT ECHOv2'!S18,'IPTT E.Vv2'!S18)</f>
        <v>0</v>
      </c>
      <c r="T18" s="19">
        <f>SUM('IPTT UMKv2'!T18,'IPTT FMv2'!T18,'IPTT ACMv2'!T18,'IPTT HPDv2'!T18,'IPTT ECHOv2'!T18,'IPTT E.Vv2'!T18)</f>
        <v>0</v>
      </c>
      <c r="U18" s="19">
        <f>SUM('IPTT UMKv2'!U18,'IPTT FMv2'!U18,'IPTT ACMv2'!U18,'IPTT HPDv2'!U18,'IPTT ECHOv2'!U18,'IPTT E.Vv2'!U18)</f>
        <v>0</v>
      </c>
      <c r="V18" s="19">
        <f>SUM('IPTT UMKv2'!V18,'IPTT FMv2'!V18,'IPTT ACMv2'!V18,'IPTT HPDv2'!V18,'IPTT ECHOv2'!V18,'IPTT E.Vv2'!V18)</f>
        <v>0</v>
      </c>
      <c r="W18" s="19">
        <f>SUM('IPTT UMKv2'!W18,'IPTT FMv2'!W18,'IPTT ACMv2'!W18,'IPTT HPDv2'!W18,'IPTT ECHOv2'!W18,'IPTT E.Vv2'!W18)</f>
        <v>0</v>
      </c>
      <c r="X18" s="19">
        <f>SUM('IPTT UMKv2'!X18,'IPTT FMv2'!X18,'IPTT ACMv2'!X18,'IPTT HPDv2'!X18,'IPTT ECHOv2'!X18,'IPTT E.Vv2'!X18)</f>
        <v>0</v>
      </c>
      <c r="Y18" s="13" t="str">
        <f t="shared" si="3"/>
        <v>Not in Line with Total # Reached</v>
      </c>
      <c r="Z18" s="19">
        <f>SUM('IPTT UMKv2'!Z18,'IPTT FMv2'!Z18,'IPTT ACMv2'!Z18,'IPTT HPDv2'!Z18,'IPTT ECHOv2'!Z18,'IPTT E.Vv2'!Z18)</f>
        <v>0</v>
      </c>
      <c r="AA18" s="19">
        <f>SUM('IPTT UMKv2'!AA18,'IPTT FMv2'!AA18,'IPTT ACMv2'!AA18,'IPTT HPDv2'!AA18,'IPTT ECHOv2'!AA18,'IPTT E.Vv2'!AA18)</f>
        <v>0</v>
      </c>
      <c r="AB18" s="19">
        <f>SUM('IPTT UMKv2'!AB18,'IPTT FMv2'!AB18,'IPTT ACMv2'!AB18,'IPTT HPDv2'!AB18,'IPTT ECHOv2'!AB18,'IPTT E.Vv2'!AB18)</f>
        <v>0</v>
      </c>
      <c r="AC18" s="19">
        <f>SUM('IPTT UMKv2'!AC18,'IPTT FMv2'!AC18,'IPTT ACMv2'!AC18,'IPTT HPDv2'!AC18,'IPTT ECHOv2'!AC18,'IPTT E.Vv2'!AC18)</f>
        <v>0</v>
      </c>
      <c r="AD18" s="13" t="str">
        <f t="shared" si="4"/>
        <v>Not in Line with Total # Reached</v>
      </c>
      <c r="AE18" s="19">
        <f>SUM('IPTT UMKv2'!AE18,'IPTT FMv2'!AE18,'IPTT ACMv2'!AE18,'IPTT HPDv2'!AE18,'IPTT ECHOv2'!AE18,'IPTT E.Vv2'!AE18)</f>
        <v>0</v>
      </c>
      <c r="AF18" s="19">
        <f>SUM('IPTT UMKv2'!AF18,'IPTT FMv2'!AF18,'IPTT ACMv2'!AF18,'IPTT HPDv2'!AF18,'IPTT ECHOv2'!AF18,'IPTT E.Vv2'!AF18)</f>
        <v>0</v>
      </c>
      <c r="AG18" s="19">
        <f>SUM('IPTT UMKv2'!AG18,'IPTT FMv2'!AG18,'IPTT ACMv2'!AG18,'IPTT HPDv2'!AG18,'IPTT ECHOv2'!AG18,'IPTT E.Vv2'!AG18)</f>
        <v>0</v>
      </c>
      <c r="AH18" s="19">
        <f>SUM('IPTT UMKv2'!AH18,'IPTT FMv2'!AH18,'IPTT ACMv2'!AH18,'IPTT HPDv2'!AH18,'IPTT ECHOv2'!AH18,'IPTT E.Vv2'!AH18)</f>
        <v>0</v>
      </c>
      <c r="AI18" s="19">
        <f>SUM('IPTT UMKv2'!AI18,'IPTT FMv2'!AI18,'IPTT ACMv2'!AI18,'IPTT HPDv2'!AI18,'IPTT ECHOv2'!AI18,'IPTT E.Vv2'!AI18)</f>
        <v>0</v>
      </c>
      <c r="AJ18" s="13" t="str">
        <f t="shared" si="5"/>
        <v>Not in Line with Total # Reached</v>
      </c>
    </row>
    <row r="22" spans="1:36" ht="28.8" x14ac:dyDescent="0.3">
      <c r="B22" s="69" t="s">
        <v>0</v>
      </c>
      <c r="D22" s="69" t="s">
        <v>748</v>
      </c>
      <c r="E22" s="69" t="s">
        <v>744</v>
      </c>
      <c r="G22" s="85" t="s">
        <v>844</v>
      </c>
      <c r="H22" s="85" t="s">
        <v>843</v>
      </c>
      <c r="I22" s="4"/>
    </row>
    <row r="23" spans="1:36" x14ac:dyDescent="0.3">
      <c r="B23" s="43" t="s">
        <v>16</v>
      </c>
      <c r="C23">
        <f>F6</f>
        <v>25</v>
      </c>
      <c r="D23" s="68">
        <f>G6</f>
        <v>1.1904761904761905</v>
      </c>
      <c r="E23" s="68" t="str">
        <f>_xlfn.IFS(D23&gt;=1.1,"Exceeded",D23&gt;=0.95,"Achieved",D23&lt;0.95,"Not Achieved")</f>
        <v>Exceeded</v>
      </c>
      <c r="F23">
        <v>22</v>
      </c>
      <c r="G23" s="84">
        <v>1.0476190476190477</v>
      </c>
      <c r="H23" s="4" t="s">
        <v>840</v>
      </c>
      <c r="I23" s="4" t="str">
        <f>IF(H23=E23,"SAME","CHANGED")</f>
        <v>CHANGED</v>
      </c>
      <c r="J23">
        <f>C23-F23</f>
        <v>3</v>
      </c>
    </row>
    <row r="24" spans="1:36" x14ac:dyDescent="0.3">
      <c r="B24" s="43" t="s">
        <v>17</v>
      </c>
      <c r="C24">
        <f t="shared" ref="C24:C35" si="6">F7</f>
        <v>395</v>
      </c>
      <c r="D24" s="68">
        <f>G7</f>
        <v>0.94047619047619047</v>
      </c>
      <c r="E24" s="68" t="str">
        <f t="shared" ref="E24:E35" si="7">_xlfn.IFS(D24&gt;=1.1,"Exceeded",D24&gt;=0.95,"Achieved",D24&lt;0.95,"Not Achieved")</f>
        <v>Not Achieved</v>
      </c>
      <c r="F24">
        <v>334</v>
      </c>
      <c r="G24" s="84">
        <v>0.79523809523809519</v>
      </c>
      <c r="H24" s="4" t="s">
        <v>841</v>
      </c>
      <c r="I24" s="4" t="str">
        <f>IF(H24=E24,"SAME","CHANGED")</f>
        <v>SAME</v>
      </c>
      <c r="J24">
        <f t="shared" ref="J24:J35" si="8">C24-F24</f>
        <v>61</v>
      </c>
    </row>
    <row r="25" spans="1:36" x14ac:dyDescent="0.3">
      <c r="B25" s="43" t="s">
        <v>18</v>
      </c>
      <c r="C25">
        <f t="shared" si="6"/>
        <v>141</v>
      </c>
      <c r="D25" s="68">
        <f>G8</f>
        <v>0.78333333333333333</v>
      </c>
      <c r="E25" s="68" t="str">
        <f t="shared" si="7"/>
        <v>Not Achieved</v>
      </c>
      <c r="F25">
        <v>105</v>
      </c>
      <c r="G25" s="84">
        <v>0.58333333333333337</v>
      </c>
      <c r="H25" s="4" t="s">
        <v>841</v>
      </c>
      <c r="I25" s="4" t="str">
        <f>IF(H25=E25,"SAME","CHANGED")</f>
        <v>SAME</v>
      </c>
      <c r="J25">
        <f t="shared" si="8"/>
        <v>36</v>
      </c>
    </row>
    <row r="26" spans="1:36" x14ac:dyDescent="0.3">
      <c r="B26" s="43" t="s">
        <v>19</v>
      </c>
      <c r="C26">
        <f t="shared" si="6"/>
        <v>191</v>
      </c>
      <c r="D26" s="68">
        <f>G9</f>
        <v>1.0611111111111111</v>
      </c>
      <c r="E26" s="68" t="str">
        <f t="shared" si="7"/>
        <v>Achieved</v>
      </c>
      <c r="F26">
        <v>135</v>
      </c>
      <c r="G26" s="84">
        <v>0.75</v>
      </c>
      <c r="H26" s="4" t="s">
        <v>841</v>
      </c>
      <c r="I26" s="4" t="str">
        <f>IF(H26=E26,"SAME","CHANGED")</f>
        <v>CHANGED</v>
      </c>
      <c r="J26">
        <f t="shared" si="8"/>
        <v>56</v>
      </c>
    </row>
    <row r="27" spans="1:36" x14ac:dyDescent="0.3">
      <c r="B27" s="43" t="s">
        <v>745</v>
      </c>
      <c r="C27">
        <f t="shared" si="6"/>
        <v>364</v>
      </c>
      <c r="D27" s="68">
        <f>G10</f>
        <v>1.0111111111111111</v>
      </c>
      <c r="E27" s="68" t="str">
        <f t="shared" si="7"/>
        <v>Achieved</v>
      </c>
      <c r="F27">
        <v>344</v>
      </c>
      <c r="G27" s="84">
        <v>0.9555555555555556</v>
      </c>
      <c r="H27" s="4" t="s">
        <v>840</v>
      </c>
      <c r="I27" s="4" t="str">
        <f>IF(H27=E27,"SAME","CHANGED")</f>
        <v>SAME</v>
      </c>
      <c r="J27">
        <f t="shared" si="8"/>
        <v>20</v>
      </c>
    </row>
    <row r="28" spans="1:36" x14ac:dyDescent="0.3">
      <c r="B28" s="43" t="s">
        <v>21</v>
      </c>
      <c r="C28">
        <f t="shared" si="6"/>
        <v>995</v>
      </c>
      <c r="D28" s="68">
        <f>G11</f>
        <v>0.82916666666666672</v>
      </c>
      <c r="E28" s="68" t="str">
        <f t="shared" si="7"/>
        <v>Not Achieved</v>
      </c>
      <c r="F28">
        <v>70</v>
      </c>
      <c r="G28" s="84">
        <v>5.8333333333333334E-2</v>
      </c>
      <c r="H28" s="4" t="s">
        <v>841</v>
      </c>
      <c r="I28" s="4" t="str">
        <f>IF(H28=E28,"SAME","CHANGED")</f>
        <v>SAME</v>
      </c>
      <c r="J28">
        <f t="shared" si="8"/>
        <v>925</v>
      </c>
    </row>
    <row r="29" spans="1:36" x14ac:dyDescent="0.3">
      <c r="B29" s="43" t="s">
        <v>22</v>
      </c>
      <c r="C29">
        <f t="shared" si="6"/>
        <v>176</v>
      </c>
      <c r="D29" s="68">
        <f>G12</f>
        <v>5.8666666666666663</v>
      </c>
      <c r="E29" s="68" t="str">
        <f t="shared" si="7"/>
        <v>Exceeded</v>
      </c>
      <c r="F29">
        <v>33</v>
      </c>
      <c r="G29" s="84">
        <v>1.1000000000000001</v>
      </c>
      <c r="H29" s="4" t="s">
        <v>842</v>
      </c>
      <c r="I29" s="4" t="str">
        <f>IF(H29=E29,"SAME","CHANGED")</f>
        <v>SAME</v>
      </c>
      <c r="J29">
        <f t="shared" si="8"/>
        <v>143</v>
      </c>
    </row>
    <row r="30" spans="1:36" x14ac:dyDescent="0.3">
      <c r="B30" s="43" t="s">
        <v>23</v>
      </c>
      <c r="C30">
        <f t="shared" si="6"/>
        <v>20557</v>
      </c>
      <c r="D30" s="68">
        <f>G13</f>
        <v>3.8068518518518517</v>
      </c>
      <c r="E30" s="68" t="str">
        <f t="shared" si="7"/>
        <v>Exceeded</v>
      </c>
      <c r="F30">
        <v>9311</v>
      </c>
      <c r="G30" s="84">
        <v>1.7242592592592592</v>
      </c>
      <c r="H30" s="4" t="s">
        <v>842</v>
      </c>
      <c r="I30" s="4" t="str">
        <f>IF(H30=E30,"SAME","CHANGED")</f>
        <v>SAME</v>
      </c>
      <c r="J30">
        <f t="shared" si="8"/>
        <v>11246</v>
      </c>
    </row>
    <row r="31" spans="1:36" x14ac:dyDescent="0.3">
      <c r="B31" s="43" t="s">
        <v>24</v>
      </c>
      <c r="C31">
        <f t="shared" si="6"/>
        <v>15099</v>
      </c>
      <c r="D31" s="68">
        <f>G14</f>
        <v>8.3883333333333336</v>
      </c>
      <c r="E31" s="68" t="str">
        <f t="shared" si="7"/>
        <v>Exceeded</v>
      </c>
      <c r="F31">
        <v>7733</v>
      </c>
      <c r="G31" s="84">
        <v>4.2961111111111112</v>
      </c>
      <c r="H31" s="4" t="s">
        <v>842</v>
      </c>
      <c r="I31" s="4" t="str">
        <f>IF(H31=E31,"SAME","CHANGED")</f>
        <v>SAME</v>
      </c>
      <c r="J31">
        <f t="shared" si="8"/>
        <v>7366</v>
      </c>
    </row>
    <row r="32" spans="1:36" x14ac:dyDescent="0.3">
      <c r="B32" s="43" t="s">
        <v>746</v>
      </c>
      <c r="C32">
        <f t="shared" si="6"/>
        <v>3642388</v>
      </c>
      <c r="D32" s="68">
        <f>G15</f>
        <v>0.91059699999999999</v>
      </c>
      <c r="E32" s="68" t="str">
        <f t="shared" si="7"/>
        <v>Not Achieved</v>
      </c>
      <c r="F32">
        <v>1198913</v>
      </c>
      <c r="G32" s="84">
        <v>0.29972824999999997</v>
      </c>
      <c r="H32" s="4" t="s">
        <v>841</v>
      </c>
      <c r="I32" s="4" t="str">
        <f>IF(H32=E32,"SAME","CHANGED")</f>
        <v>SAME</v>
      </c>
      <c r="J32">
        <f>C32-F32</f>
        <v>2443475</v>
      </c>
    </row>
    <row r="33" spans="2:21" x14ac:dyDescent="0.3">
      <c r="B33" s="43" t="s">
        <v>26</v>
      </c>
      <c r="C33">
        <f t="shared" si="6"/>
        <v>1203</v>
      </c>
      <c r="D33" s="68">
        <f>G16</f>
        <v>120.3</v>
      </c>
      <c r="E33" s="68" t="str">
        <f t="shared" si="7"/>
        <v>Exceeded</v>
      </c>
      <c r="F33">
        <v>16</v>
      </c>
      <c r="G33" s="84">
        <v>1.6</v>
      </c>
      <c r="H33" s="4" t="s">
        <v>842</v>
      </c>
      <c r="I33" s="4" t="str">
        <f>IF(H33=E33,"SAME","CHANGED")</f>
        <v>SAME</v>
      </c>
      <c r="J33">
        <f t="shared" si="8"/>
        <v>1187</v>
      </c>
    </row>
    <row r="34" spans="2:21" x14ac:dyDescent="0.3">
      <c r="B34" s="43" t="s">
        <v>27</v>
      </c>
      <c r="C34">
        <f t="shared" si="6"/>
        <v>151</v>
      </c>
      <c r="D34" s="68">
        <f>G17</f>
        <v>2.5166666666666666</v>
      </c>
      <c r="E34" s="68" t="str">
        <f t="shared" si="7"/>
        <v>Exceeded</v>
      </c>
      <c r="F34">
        <v>151</v>
      </c>
      <c r="G34" s="84">
        <v>2.5166666666666666</v>
      </c>
      <c r="H34" s="4" t="s">
        <v>842</v>
      </c>
      <c r="I34" s="4" t="str">
        <f>IF(H34=E34,"SAME","CHANGED")</f>
        <v>SAME</v>
      </c>
      <c r="J34">
        <f t="shared" si="8"/>
        <v>0</v>
      </c>
    </row>
    <row r="35" spans="2:21" x14ac:dyDescent="0.3">
      <c r="B35" s="4" t="s">
        <v>747</v>
      </c>
      <c r="C35">
        <f t="shared" si="6"/>
        <v>38</v>
      </c>
      <c r="D35" s="68">
        <f>G18</f>
        <v>1.2666666666666666</v>
      </c>
      <c r="E35" s="68" t="str">
        <f t="shared" si="7"/>
        <v>Exceeded</v>
      </c>
      <c r="F35">
        <v>31</v>
      </c>
      <c r="G35" s="84">
        <v>1.0333333333333334</v>
      </c>
      <c r="H35" s="4" t="s">
        <v>840</v>
      </c>
      <c r="I35" s="4" t="str">
        <f>IF(H35=E35,"SAME","CHANGED")</f>
        <v>CHANGED</v>
      </c>
      <c r="J35">
        <f t="shared" si="8"/>
        <v>7</v>
      </c>
    </row>
    <row r="36" spans="2:21" x14ac:dyDescent="0.3">
      <c r="C36" s="35"/>
    </row>
    <row r="40" spans="2:21" x14ac:dyDescent="0.3">
      <c r="E40">
        <f>D51-E51</f>
        <v>581994</v>
      </c>
      <c r="K40">
        <f>J51-K51</f>
        <v>30626</v>
      </c>
      <c r="N40">
        <f>M51-N51</f>
        <v>331146</v>
      </c>
      <c r="Q40">
        <f>P51-Q51</f>
        <v>216759</v>
      </c>
      <c r="T40">
        <f>S51-T51</f>
        <v>44557</v>
      </c>
    </row>
    <row r="41" spans="2:21" x14ac:dyDescent="0.3">
      <c r="D41" t="s">
        <v>859</v>
      </c>
      <c r="G41" t="s">
        <v>860</v>
      </c>
      <c r="J41" t="s">
        <v>861</v>
      </c>
      <c r="M41" t="s">
        <v>862</v>
      </c>
      <c r="P41" t="s">
        <v>198</v>
      </c>
      <c r="S41" t="s">
        <v>863</v>
      </c>
    </row>
    <row r="42" spans="2:21" x14ac:dyDescent="0.3">
      <c r="B42" s="4" t="s">
        <v>16</v>
      </c>
      <c r="D42">
        <f>'IPTT UMKv2'!F6</f>
        <v>4</v>
      </c>
      <c r="E42">
        <f>'IPTT UMKv01'!F6</f>
        <v>3</v>
      </c>
      <c r="F42" s="36">
        <f>IFERROR(D42/E42-1,"")</f>
        <v>0.33333333333333326</v>
      </c>
      <c r="G42">
        <f>'IPTT FMv2'!F6</f>
        <v>3</v>
      </c>
      <c r="H42">
        <f>'IPTT FMv01'!F6</f>
        <v>2</v>
      </c>
      <c r="I42" s="36">
        <f>IFERROR(G42/H42-1,"")</f>
        <v>0.5</v>
      </c>
      <c r="J42">
        <f>'IPTT ACMv2'!F6</f>
        <v>4</v>
      </c>
      <c r="K42">
        <f>'IPTT ACMv01'!F6</f>
        <v>3</v>
      </c>
      <c r="L42" s="36">
        <f>IFERROR(J42/K42-1,"")</f>
        <v>0.33333333333333326</v>
      </c>
      <c r="M42">
        <f>'IPTT HPDv2'!F6</f>
        <v>4</v>
      </c>
      <c r="N42">
        <f>'IPTT HPDv01'!F6</f>
        <v>4</v>
      </c>
      <c r="O42" s="36">
        <f>IFERROR(M42/N42-1,"")</f>
        <v>0</v>
      </c>
      <c r="P42">
        <f>'IPTT ECHOv2'!F6</f>
        <v>6</v>
      </c>
      <c r="Q42">
        <f>'IPTT ECHOv01'!F6</f>
        <v>6</v>
      </c>
      <c r="R42" s="36">
        <f>IFERROR(P42/Q42-1,"")</f>
        <v>0</v>
      </c>
      <c r="S42">
        <f>'IPTT E.Vv2'!F6</f>
        <v>4</v>
      </c>
      <c r="T42">
        <f>'IPTT E.Vv01'!F6</f>
        <v>4</v>
      </c>
      <c r="U42" s="36">
        <f>IFERROR(S42/T42-1,"")</f>
        <v>0</v>
      </c>
    </row>
    <row r="43" spans="2:21" x14ac:dyDescent="0.3">
      <c r="B43" s="4" t="s">
        <v>17</v>
      </c>
      <c r="D43">
        <f>'IPTT UMKv2'!F7</f>
        <v>92</v>
      </c>
      <c r="E43">
        <f>'IPTT UMKv01'!F7</f>
        <v>62</v>
      </c>
      <c r="F43" s="36">
        <f t="shared" ref="F43:F54" si="9">IFERROR(D43/E43-1,"")</f>
        <v>0.4838709677419355</v>
      </c>
      <c r="G43">
        <f>'IPTT FMv2'!F7</f>
        <v>75</v>
      </c>
      <c r="H43">
        <f>'IPTT FMv01'!F7</f>
        <v>43</v>
      </c>
      <c r="I43" s="36">
        <f t="shared" ref="I43:I54" si="10">IFERROR(G43/H43-1,"")</f>
        <v>0.7441860465116279</v>
      </c>
      <c r="J43">
        <f>'IPTT ACMv2'!F7</f>
        <v>51</v>
      </c>
      <c r="K43">
        <f>'IPTT ACMv01'!F7</f>
        <v>51</v>
      </c>
      <c r="L43" s="36">
        <f t="shared" ref="L43:L54" si="11">IFERROR(J43/K43-1,"")</f>
        <v>0</v>
      </c>
      <c r="M43">
        <f>'IPTT HPDv2'!F7</f>
        <v>67</v>
      </c>
      <c r="N43">
        <f>'IPTT HPDv01'!F7</f>
        <v>67</v>
      </c>
      <c r="O43" s="36">
        <f t="shared" ref="O43:O54" si="12">IFERROR(M43/N43-1,"")</f>
        <v>0</v>
      </c>
      <c r="P43">
        <f>'IPTT ECHOv2'!F7</f>
        <v>63</v>
      </c>
      <c r="Q43">
        <f>'IPTT ECHOv01'!F7</f>
        <v>64</v>
      </c>
      <c r="R43" s="36">
        <f t="shared" ref="R43:R54" si="13">IFERROR(P43/Q43-1,"")</f>
        <v>-1.5625E-2</v>
      </c>
      <c r="S43">
        <f>'IPTT E.Vv2'!F7</f>
        <v>47</v>
      </c>
      <c r="T43">
        <f>'IPTT E.Vv01'!F7</f>
        <v>47</v>
      </c>
      <c r="U43" s="36">
        <f t="shared" ref="U43:U54" si="14">IFERROR(S43/T43-1,"")</f>
        <v>0</v>
      </c>
    </row>
    <row r="44" spans="2:21" x14ac:dyDescent="0.3">
      <c r="B44" s="4" t="s">
        <v>18</v>
      </c>
      <c r="D44">
        <f>'IPTT UMKv2'!F8</f>
        <v>20</v>
      </c>
      <c r="E44">
        <f>'IPTT UMKv01'!F8</f>
        <v>20</v>
      </c>
      <c r="F44" s="36">
        <f t="shared" si="9"/>
        <v>0</v>
      </c>
      <c r="G44">
        <f>'IPTT FMv2'!F8</f>
        <v>21</v>
      </c>
      <c r="H44">
        <f>'IPTT FMv01'!F8</f>
        <v>7</v>
      </c>
      <c r="I44" s="36">
        <f t="shared" si="10"/>
        <v>2</v>
      </c>
      <c r="J44">
        <f>'IPTT ACMv2'!F8</f>
        <v>23</v>
      </c>
      <c r="K44">
        <f>'IPTT ACMv01'!F8</f>
        <v>23</v>
      </c>
      <c r="L44" s="36">
        <f t="shared" si="11"/>
        <v>0</v>
      </c>
      <c r="M44">
        <f>'IPTT HPDv2'!F8</f>
        <v>16</v>
      </c>
      <c r="N44">
        <f>'IPTT HPDv01'!F8</f>
        <v>16</v>
      </c>
      <c r="O44" s="36">
        <f t="shared" si="12"/>
        <v>0</v>
      </c>
      <c r="P44">
        <f>'IPTT ECHOv2'!F8</f>
        <v>22</v>
      </c>
      <c r="Q44">
        <f>'IPTT ECHOv01'!F8</f>
        <v>0</v>
      </c>
      <c r="R44" s="36" t="str">
        <f t="shared" si="13"/>
        <v/>
      </c>
      <c r="S44">
        <f>'IPTT E.Vv2'!F8</f>
        <v>39</v>
      </c>
      <c r="T44">
        <f>'IPTT E.Vv01'!F8</f>
        <v>39</v>
      </c>
      <c r="U44" s="36">
        <f t="shared" si="14"/>
        <v>0</v>
      </c>
    </row>
    <row r="45" spans="2:21" x14ac:dyDescent="0.3">
      <c r="B45" s="4" t="s">
        <v>19</v>
      </c>
      <c r="D45">
        <f>'IPTT UMKv2'!F9</f>
        <v>36</v>
      </c>
      <c r="E45">
        <f>'IPTT UMKv01'!F9</f>
        <v>32</v>
      </c>
      <c r="F45" s="36">
        <f t="shared" si="9"/>
        <v>0.125</v>
      </c>
      <c r="G45">
        <f>'IPTT FMv2'!F9</f>
        <v>7</v>
      </c>
      <c r="H45">
        <f>'IPTT FMv01'!F9</f>
        <v>0</v>
      </c>
      <c r="I45" s="36" t="str">
        <f t="shared" si="10"/>
        <v/>
      </c>
      <c r="J45">
        <f>'IPTT ACMv2'!F9</f>
        <v>50</v>
      </c>
      <c r="K45">
        <f>'IPTT ACMv01'!F9</f>
        <v>48</v>
      </c>
      <c r="L45" s="36">
        <f t="shared" si="11"/>
        <v>4.1666666666666741E-2</v>
      </c>
      <c r="M45">
        <f>'IPTT HPDv2'!F9</f>
        <v>35</v>
      </c>
      <c r="N45">
        <f>'IPTT HPDv01'!F9</f>
        <v>30</v>
      </c>
      <c r="O45" s="36">
        <f t="shared" si="12"/>
        <v>0.16666666666666674</v>
      </c>
      <c r="P45">
        <f>'IPTT ECHOv2'!F9</f>
        <v>38</v>
      </c>
      <c r="Q45">
        <f>'IPTT ECHOv01'!F9</f>
        <v>0</v>
      </c>
      <c r="R45" s="36" t="str">
        <f t="shared" si="13"/>
        <v/>
      </c>
      <c r="S45">
        <f>'IPTT E.Vv2'!F9</f>
        <v>25</v>
      </c>
      <c r="T45">
        <f>'IPTT E.Vv01'!F9</f>
        <v>25</v>
      </c>
      <c r="U45" s="36">
        <f t="shared" si="14"/>
        <v>0</v>
      </c>
    </row>
    <row r="46" spans="2:21" x14ac:dyDescent="0.3">
      <c r="B46" s="4" t="s">
        <v>745</v>
      </c>
      <c r="D46">
        <f>'IPTT UMKv2'!F10</f>
        <v>40</v>
      </c>
      <c r="E46">
        <f>'IPTT UMKv01'!F10</f>
        <v>33</v>
      </c>
      <c r="F46" s="36">
        <f t="shared" si="9"/>
        <v>0.21212121212121215</v>
      </c>
      <c r="G46">
        <f>'IPTT FMv2'!F10</f>
        <v>10</v>
      </c>
      <c r="H46">
        <f>'IPTT FMv01'!F10</f>
        <v>10</v>
      </c>
      <c r="I46" s="36">
        <f t="shared" si="10"/>
        <v>0</v>
      </c>
      <c r="J46">
        <f>'IPTT ACMv2'!F10</f>
        <v>33</v>
      </c>
      <c r="K46">
        <f>'IPTT ACMv01'!F10</f>
        <v>20</v>
      </c>
      <c r="L46" s="36">
        <f t="shared" si="11"/>
        <v>0.64999999999999991</v>
      </c>
      <c r="M46">
        <f>'IPTT HPDv2'!F10</f>
        <v>140</v>
      </c>
      <c r="N46">
        <f>'IPTT HPDv01'!F10</f>
        <v>140</v>
      </c>
      <c r="O46" s="36">
        <f t="shared" si="12"/>
        <v>0</v>
      </c>
      <c r="P46">
        <f>'IPTT ECHOv2'!F10</f>
        <v>54</v>
      </c>
      <c r="Q46">
        <f>'IPTT ECHOv01'!F10</f>
        <v>54</v>
      </c>
      <c r="R46" s="36">
        <f t="shared" si="13"/>
        <v>0</v>
      </c>
      <c r="S46">
        <f>'IPTT E.Vv2'!F10</f>
        <v>87</v>
      </c>
      <c r="T46">
        <f>'IPTT E.Vv01'!F10</f>
        <v>87</v>
      </c>
      <c r="U46" s="36">
        <f t="shared" si="14"/>
        <v>0</v>
      </c>
    </row>
    <row r="47" spans="2:21" x14ac:dyDescent="0.3">
      <c r="B47" s="4" t="s">
        <v>21</v>
      </c>
      <c r="D47">
        <f>'IPTT UMKv2'!F11</f>
        <v>63</v>
      </c>
      <c r="E47">
        <f>'IPTT UMKv01'!F11</f>
        <v>0</v>
      </c>
      <c r="F47" s="36" t="str">
        <f t="shared" si="9"/>
        <v/>
      </c>
      <c r="G47">
        <f>'IPTT FMv2'!F11</f>
        <v>860</v>
      </c>
      <c r="H47">
        <f>'IPTT FMv01'!F11</f>
        <v>0</v>
      </c>
      <c r="I47" s="36" t="str">
        <f t="shared" si="10"/>
        <v/>
      </c>
      <c r="J47">
        <f>'IPTT ACMv2'!F11</f>
        <v>0</v>
      </c>
      <c r="K47">
        <f>'IPTT ACMv01'!F11</f>
        <v>0</v>
      </c>
      <c r="L47" s="36" t="str">
        <f t="shared" si="11"/>
        <v/>
      </c>
      <c r="M47">
        <f>'IPTT HPDv2'!F11</f>
        <v>72</v>
      </c>
      <c r="N47">
        <f>'IPTT HPDv01'!F11</f>
        <v>70</v>
      </c>
      <c r="O47" s="36">
        <f t="shared" si="12"/>
        <v>2.857142857142847E-2</v>
      </c>
      <c r="P47">
        <f>'IPTT ECHOv2'!F11</f>
        <v>0</v>
      </c>
      <c r="Q47">
        <f>'IPTT ECHOv01'!F11</f>
        <v>0</v>
      </c>
      <c r="R47" s="36" t="str">
        <f t="shared" si="13"/>
        <v/>
      </c>
      <c r="S47">
        <f>'IPTT E.Vv2'!F11</f>
        <v>0</v>
      </c>
      <c r="T47">
        <f>'IPTT E.Vv01'!F11</f>
        <v>0</v>
      </c>
      <c r="U47" s="36" t="str">
        <f t="shared" si="14"/>
        <v/>
      </c>
    </row>
    <row r="48" spans="2:21" x14ac:dyDescent="0.3">
      <c r="B48" s="4" t="s">
        <v>22</v>
      </c>
      <c r="D48">
        <f>'IPTT UMKv2'!F12</f>
        <v>1</v>
      </c>
      <c r="E48">
        <f>'IPTT UMKv01'!F12</f>
        <v>1</v>
      </c>
      <c r="F48" s="36">
        <f t="shared" si="9"/>
        <v>0</v>
      </c>
      <c r="G48">
        <f>'IPTT FMv2'!F12</f>
        <v>163</v>
      </c>
      <c r="H48">
        <f>'IPTT FMv01'!F12</f>
        <v>20</v>
      </c>
      <c r="I48" s="36">
        <f t="shared" si="10"/>
        <v>7.15</v>
      </c>
      <c r="J48">
        <f>'IPTT ACMv2'!F12</f>
        <v>2</v>
      </c>
      <c r="K48">
        <f>'IPTT ACMv01'!F12</f>
        <v>2</v>
      </c>
      <c r="L48" s="36">
        <f t="shared" si="11"/>
        <v>0</v>
      </c>
      <c r="M48">
        <f>'IPTT HPDv2'!F12</f>
        <v>8</v>
      </c>
      <c r="N48">
        <f>'IPTT HPDv01'!F12</f>
        <v>8</v>
      </c>
      <c r="O48" s="36">
        <f t="shared" si="12"/>
        <v>0</v>
      </c>
      <c r="P48">
        <f>'IPTT ECHOv2'!F12</f>
        <v>2</v>
      </c>
      <c r="Q48">
        <f>'IPTT ECHOv01'!F12</f>
        <v>2</v>
      </c>
      <c r="R48" s="36">
        <f t="shared" si="13"/>
        <v>0</v>
      </c>
      <c r="S48">
        <f>'IPTT E.Vv2'!F12</f>
        <v>0</v>
      </c>
      <c r="T48">
        <f>'IPTT E.Vv01'!F12</f>
        <v>0</v>
      </c>
      <c r="U48" s="36" t="str">
        <f t="shared" si="14"/>
        <v/>
      </c>
    </row>
    <row r="49" spans="2:21" x14ac:dyDescent="0.3">
      <c r="B49" s="4" t="s">
        <v>23</v>
      </c>
      <c r="D49">
        <f>'IPTT UMKv2'!F13</f>
        <v>11000</v>
      </c>
      <c r="E49">
        <f>'IPTT UMKv01'!F13</f>
        <v>6000</v>
      </c>
      <c r="F49" s="36">
        <f t="shared" si="9"/>
        <v>0.83333333333333326</v>
      </c>
      <c r="G49">
        <f>'IPTT FMv2'!F13</f>
        <v>300</v>
      </c>
      <c r="H49">
        <f>'IPTT FMv01'!F13</f>
        <v>0</v>
      </c>
      <c r="I49" s="36" t="str">
        <f t="shared" si="10"/>
        <v/>
      </c>
      <c r="J49">
        <f>'IPTT ACMv2'!F13</f>
        <v>925</v>
      </c>
      <c r="K49">
        <f>'IPTT ACMv01'!F13</f>
        <v>925</v>
      </c>
      <c r="L49" s="36">
        <f t="shared" si="11"/>
        <v>0</v>
      </c>
      <c r="M49">
        <f>'IPTT HPDv2'!F13</f>
        <v>6368</v>
      </c>
      <c r="N49">
        <f>'IPTT HPDv01'!F13</f>
        <v>2112</v>
      </c>
      <c r="O49" s="36">
        <f t="shared" si="12"/>
        <v>2.0151515151515151</v>
      </c>
      <c r="P49">
        <f>'IPTT ECHOv2'!F13</f>
        <v>1690</v>
      </c>
      <c r="Q49">
        <f>'IPTT ECHOv01'!F13</f>
        <v>0</v>
      </c>
      <c r="R49" s="36" t="str">
        <f t="shared" si="13"/>
        <v/>
      </c>
      <c r="S49">
        <f>'IPTT E.Vv2'!F13</f>
        <v>274</v>
      </c>
      <c r="T49">
        <f>'IPTT E.Vv01'!F13</f>
        <v>274</v>
      </c>
      <c r="U49" s="36">
        <f t="shared" si="14"/>
        <v>0</v>
      </c>
    </row>
    <row r="50" spans="2:21" x14ac:dyDescent="0.3">
      <c r="B50" s="4" t="s">
        <v>24</v>
      </c>
      <c r="D50">
        <f>'IPTT UMKv2'!F14</f>
        <v>3698</v>
      </c>
      <c r="E50">
        <f>'IPTT UMKv01'!F14</f>
        <v>3698</v>
      </c>
      <c r="F50" s="36">
        <f t="shared" si="9"/>
        <v>0</v>
      </c>
      <c r="G50">
        <f>'IPTT FMv2'!F14</f>
        <v>3000</v>
      </c>
      <c r="H50">
        <f>'IPTT FMv01'!F14</f>
        <v>0</v>
      </c>
      <c r="I50" s="36" t="str">
        <f t="shared" si="10"/>
        <v/>
      </c>
      <c r="J50">
        <f>'IPTT ACMv2'!F14</f>
        <v>1035</v>
      </c>
      <c r="K50">
        <f>'IPTT ACMv01'!F14</f>
        <v>925</v>
      </c>
      <c r="L50" s="36">
        <f t="shared" si="11"/>
        <v>0.11891891891891881</v>
      </c>
      <c r="M50">
        <f>'IPTT HPDv2'!F14</f>
        <v>6368</v>
      </c>
      <c r="N50">
        <f>'IPTT HPDv01'!F14</f>
        <v>2112</v>
      </c>
      <c r="O50" s="36">
        <f t="shared" si="12"/>
        <v>2.0151515151515151</v>
      </c>
      <c r="P50">
        <f>'IPTT ECHOv2'!F14</f>
        <v>0</v>
      </c>
      <c r="Q50">
        <f>'IPTT ECHOv01'!F14</f>
        <v>0</v>
      </c>
      <c r="R50" s="36" t="str">
        <f t="shared" si="13"/>
        <v/>
      </c>
      <c r="S50">
        <f>'IPTT E.Vv2'!F14</f>
        <v>998</v>
      </c>
      <c r="T50">
        <f>'IPTT E.Vv01'!F14</f>
        <v>998</v>
      </c>
      <c r="U50" s="36">
        <f t="shared" si="14"/>
        <v>0</v>
      </c>
    </row>
    <row r="51" spans="2:21" x14ac:dyDescent="0.3">
      <c r="B51" s="4" t="s">
        <v>746</v>
      </c>
      <c r="D51">
        <f>'IPTT UMKv2'!F15</f>
        <v>1660014</v>
      </c>
      <c r="E51">
        <f>'IPTT UMKv01'!F15</f>
        <v>1078020</v>
      </c>
      <c r="F51" s="36">
        <f t="shared" si="9"/>
        <v>0.53987310068458849</v>
      </c>
      <c r="G51">
        <f>'IPTT FMv2'!F15</f>
        <v>560087</v>
      </c>
      <c r="H51">
        <f>'IPTT FMv01'!F15</f>
        <v>0</v>
      </c>
      <c r="I51" s="36" t="str">
        <f t="shared" si="10"/>
        <v/>
      </c>
      <c r="J51">
        <f>'IPTT ACMv2'!F15</f>
        <v>46526</v>
      </c>
      <c r="K51">
        <f>'IPTT ACMv01'!F15</f>
        <v>15900</v>
      </c>
      <c r="L51" s="36">
        <f t="shared" si="11"/>
        <v>1.9261635220125788</v>
      </c>
      <c r="M51">
        <f>'IPTT HPDv2'!F15</f>
        <v>361146</v>
      </c>
      <c r="N51">
        <f>'IPTT HPDv01'!F15</f>
        <v>30000</v>
      </c>
      <c r="O51" s="36">
        <f t="shared" si="12"/>
        <v>11.0382</v>
      </c>
      <c r="P51">
        <f>'IPTT ECHOv2'!F15</f>
        <v>237200</v>
      </c>
      <c r="Q51">
        <f>'IPTT ECHOv01'!F15</f>
        <v>20441</v>
      </c>
      <c r="R51" s="36">
        <f t="shared" si="13"/>
        <v>10.604128956508976</v>
      </c>
      <c r="S51">
        <f>'IPTT E.Vv2'!F15</f>
        <v>99109</v>
      </c>
      <c r="T51">
        <f>'IPTT E.Vv01'!F15</f>
        <v>54552</v>
      </c>
      <c r="U51" s="36">
        <f t="shared" si="14"/>
        <v>0.81678031969496989</v>
      </c>
    </row>
    <row r="52" spans="2:21" x14ac:dyDescent="0.3">
      <c r="B52" s="4" t="s">
        <v>26</v>
      </c>
      <c r="D52">
        <f>'IPTT UMKv2'!F16</f>
        <v>6</v>
      </c>
      <c r="E52">
        <f>'IPTT UMKv01'!F16</f>
        <v>6</v>
      </c>
      <c r="F52" s="36">
        <f t="shared" si="9"/>
        <v>0</v>
      </c>
      <c r="G52">
        <f>'IPTT FMv2'!F16</f>
        <v>1168</v>
      </c>
      <c r="H52">
        <f>'IPTT FMv01'!F16</f>
        <v>0</v>
      </c>
      <c r="I52" s="36" t="str">
        <f t="shared" si="10"/>
        <v/>
      </c>
      <c r="J52">
        <f>'IPTT ACMv2'!F16</f>
        <v>1</v>
      </c>
      <c r="K52">
        <f>'IPTT ACMv01'!F16</f>
        <v>0</v>
      </c>
      <c r="L52" s="36" t="str">
        <f t="shared" si="11"/>
        <v/>
      </c>
      <c r="M52">
        <f>'IPTT HPDv2'!F16</f>
        <v>25</v>
      </c>
      <c r="N52">
        <f>'IPTT HPDv01'!F16</f>
        <v>7</v>
      </c>
      <c r="O52" s="36">
        <f t="shared" si="12"/>
        <v>2.5714285714285716</v>
      </c>
      <c r="P52">
        <f>'IPTT ECHOv2'!F16</f>
        <v>0</v>
      </c>
      <c r="Q52">
        <f>'IPTT ECHOv01'!F16</f>
        <v>0</v>
      </c>
      <c r="R52" s="36" t="str">
        <f t="shared" si="13"/>
        <v/>
      </c>
      <c r="S52">
        <f>'IPTT E.Vv2'!F16</f>
        <v>3</v>
      </c>
      <c r="T52">
        <f>'IPTT E.Vv01'!F16</f>
        <v>3</v>
      </c>
      <c r="U52" s="36">
        <f t="shared" si="14"/>
        <v>0</v>
      </c>
    </row>
    <row r="53" spans="2:21" x14ac:dyDescent="0.3">
      <c r="B53" s="4" t="s">
        <v>27</v>
      </c>
      <c r="D53">
        <f>'IPTT UMKv2'!F17</f>
        <v>63</v>
      </c>
      <c r="E53">
        <f>'IPTT UMKv01'!F17</f>
        <v>63</v>
      </c>
      <c r="F53" s="36">
        <f t="shared" si="9"/>
        <v>0</v>
      </c>
      <c r="G53">
        <f>'IPTT FMv2'!F17</f>
        <v>20</v>
      </c>
      <c r="H53">
        <f>'IPTT FMv01'!F17</f>
        <v>20</v>
      </c>
      <c r="I53" s="36">
        <f t="shared" si="10"/>
        <v>0</v>
      </c>
      <c r="J53">
        <f>'IPTT ACMv2'!F17</f>
        <v>17</v>
      </c>
      <c r="K53">
        <f>'IPTT ACMv01'!F17</f>
        <v>17</v>
      </c>
      <c r="L53" s="36">
        <f t="shared" si="11"/>
        <v>0</v>
      </c>
      <c r="M53">
        <f>'IPTT HPDv2'!F17</f>
        <v>11</v>
      </c>
      <c r="N53">
        <f>'IPTT HPDv01'!F17</f>
        <v>11</v>
      </c>
      <c r="O53" s="36">
        <f t="shared" si="12"/>
        <v>0</v>
      </c>
      <c r="P53">
        <f>'IPTT ECHOv2'!F17</f>
        <v>6</v>
      </c>
      <c r="Q53">
        <f>'IPTT ECHOv01'!F17</f>
        <v>6</v>
      </c>
      <c r="R53" s="36">
        <f t="shared" si="13"/>
        <v>0</v>
      </c>
      <c r="S53">
        <f>'IPTT E.Vv2'!F17</f>
        <v>34</v>
      </c>
      <c r="T53">
        <f>'IPTT E.Vv01'!F17</f>
        <v>34</v>
      </c>
      <c r="U53" s="36">
        <f t="shared" si="14"/>
        <v>0</v>
      </c>
    </row>
    <row r="54" spans="2:21" x14ac:dyDescent="0.3">
      <c r="B54" s="4" t="s">
        <v>747</v>
      </c>
      <c r="D54">
        <f>'IPTT UMKv2'!F18</f>
        <v>0</v>
      </c>
      <c r="E54">
        <f>'IPTT UMKv01'!F18</f>
        <v>0</v>
      </c>
      <c r="F54" s="36" t="str">
        <f t="shared" si="9"/>
        <v/>
      </c>
      <c r="G54">
        <f>'IPTT FMv2'!F18</f>
        <v>7</v>
      </c>
      <c r="H54">
        <f>'IPTT FMv01'!F18</f>
        <v>0</v>
      </c>
      <c r="I54" s="36" t="str">
        <f t="shared" si="10"/>
        <v/>
      </c>
      <c r="J54">
        <f>'IPTT ACMv2'!F18</f>
        <v>16</v>
      </c>
      <c r="K54">
        <f>'IPTT ACMv01'!F18</f>
        <v>16</v>
      </c>
      <c r="L54" s="36">
        <f t="shared" si="11"/>
        <v>0</v>
      </c>
      <c r="M54">
        <f>'IPTT HPDv2'!F18</f>
        <v>15</v>
      </c>
      <c r="N54">
        <f>'IPTT HPDv01'!F18</f>
        <v>15</v>
      </c>
      <c r="O54" s="36">
        <f t="shared" si="12"/>
        <v>0</v>
      </c>
      <c r="P54">
        <f>'IPTT ECHOv2'!F18</f>
        <v>0</v>
      </c>
      <c r="Q54">
        <f>'IPTT ECHOv01'!F18</f>
        <v>0</v>
      </c>
      <c r="R54" s="36" t="str">
        <f t="shared" si="13"/>
        <v/>
      </c>
      <c r="S54">
        <f>'IPTT E.Vv2'!F18</f>
        <v>0</v>
      </c>
      <c r="T54">
        <f>'IPTT E.Vv01'!F18</f>
        <v>0</v>
      </c>
      <c r="U54" s="36" t="str">
        <f t="shared" si="14"/>
        <v/>
      </c>
    </row>
  </sheetData>
  <mergeCells count="14">
    <mergeCell ref="C4:C5"/>
    <mergeCell ref="B4:B5"/>
    <mergeCell ref="A4:A5"/>
    <mergeCell ref="J4:M4"/>
    <mergeCell ref="O4:Q4"/>
    <mergeCell ref="D4:D5"/>
    <mergeCell ref="AE4:AI4"/>
    <mergeCell ref="Z4:AC4"/>
    <mergeCell ref="S4:X4"/>
    <mergeCell ref="E4:E5"/>
    <mergeCell ref="F4:F5"/>
    <mergeCell ref="G4:G5"/>
    <mergeCell ref="I4:I5"/>
    <mergeCell ref="H4:H5"/>
  </mergeCells>
  <dataValidations disablePrompts="1" count="1">
    <dataValidation type="list" allowBlank="1" showInputMessage="1" showErrorMessage="1" sqref="I6:I18" xr:uid="{B9140C5D-0F2B-4254-8E87-98061C77AE87}">
      <formula1>"YES,NO"</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4BB7C540-CA9D-4753-80D0-BA581EE14CB6}">
            <x14:iconSet iconSet="5Boxes">
              <x14:cfvo type="percent">
                <xm:f>0</xm:f>
              </x14:cfvo>
              <x14:cfvo type="num">
                <xm:f>0.2</xm:f>
              </x14:cfvo>
              <x14:cfvo type="num">
                <xm:f>0.4</xm:f>
              </x14:cfvo>
              <x14:cfvo type="num">
                <xm:f>0.6</xm:f>
              </x14:cfvo>
              <x14:cfvo type="num">
                <xm:f>0.95</xm:f>
              </x14:cfvo>
            </x14:iconSet>
          </x14:cfRule>
          <xm:sqref>B42:B54</xm:sqref>
        </x14:conditionalFormatting>
        <x14:conditionalFormatting xmlns:xm="http://schemas.microsoft.com/office/excel/2006/main">
          <x14:cfRule type="iconSet" priority="45" id="{4D1A0749-66FD-4417-A192-B13D5D3ED99A}">
            <x14:iconSet iconSet="5Boxes">
              <x14:cfvo type="percent">
                <xm:f>0</xm:f>
              </x14:cfvo>
              <x14:cfvo type="num">
                <xm:f>0.2</xm:f>
              </x14:cfvo>
              <x14:cfvo type="num">
                <xm:f>0.4</xm:f>
              </x14:cfvo>
              <x14:cfvo type="num">
                <xm:f>0.6</xm:f>
              </x14:cfvo>
              <x14:cfvo type="num">
                <xm:f>0.95</xm:f>
              </x14:cfvo>
            </x14:iconSet>
          </x14:cfRule>
          <xm:sqref>B23:B35 D23:D35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4860-FEC8-49DA-8538-80132B17B524}">
  <dimension ref="A2:D13"/>
  <sheetViews>
    <sheetView workbookViewId="0">
      <selection activeCell="B13" sqref="B13"/>
    </sheetView>
  </sheetViews>
  <sheetFormatPr defaultRowHeight="15" x14ac:dyDescent="0.25"/>
  <cols>
    <col min="1" max="1" width="19.44140625" style="81" customWidth="1"/>
    <col min="2" max="2" width="17" style="81" customWidth="1"/>
    <col min="3" max="16384" width="8.88671875" style="81"/>
  </cols>
  <sheetData>
    <row r="2" spans="1:4" ht="15.6" x14ac:dyDescent="0.3">
      <c r="A2" s="80" t="s">
        <v>830</v>
      </c>
    </row>
    <row r="3" spans="1:4" x14ac:dyDescent="0.25">
      <c r="A3" s="81" t="s">
        <v>831</v>
      </c>
    </row>
    <row r="5" spans="1:4" x14ac:dyDescent="0.25">
      <c r="A5" s="81" t="s">
        <v>832</v>
      </c>
      <c r="B5" s="82">
        <v>19425</v>
      </c>
      <c r="D5" s="81" t="s">
        <v>845</v>
      </c>
    </row>
    <row r="6" spans="1:4" x14ac:dyDescent="0.25">
      <c r="A6" s="81" t="s">
        <v>833</v>
      </c>
      <c r="B6" s="81">
        <v>67559</v>
      </c>
    </row>
    <row r="7" spans="1:4" x14ac:dyDescent="0.25">
      <c r="A7" s="81" t="s">
        <v>834</v>
      </c>
      <c r="B7" s="81">
        <v>13787</v>
      </c>
      <c r="D7" s="81" t="s">
        <v>845</v>
      </c>
    </row>
    <row r="8" spans="1:4" x14ac:dyDescent="0.25">
      <c r="A8" s="81" t="s">
        <v>835</v>
      </c>
      <c r="B8" s="82">
        <v>341100</v>
      </c>
    </row>
    <row r="9" spans="1:4" x14ac:dyDescent="0.25">
      <c r="A9" s="81" t="s">
        <v>836</v>
      </c>
      <c r="B9" s="82">
        <v>2009</v>
      </c>
    </row>
    <row r="10" spans="1:4" x14ac:dyDescent="0.25">
      <c r="A10" s="81" t="s">
        <v>837</v>
      </c>
      <c r="B10" s="81">
        <v>835</v>
      </c>
    </row>
    <row r="11" spans="1:4" x14ac:dyDescent="0.25">
      <c r="A11" s="81" t="s">
        <v>838</v>
      </c>
      <c r="B11" s="82">
        <v>200000</v>
      </c>
    </row>
    <row r="12" spans="1:4" ht="15.6" x14ac:dyDescent="0.3">
      <c r="A12" s="81" t="s">
        <v>846</v>
      </c>
      <c r="B12" s="83">
        <v>33591</v>
      </c>
      <c r="D12" s="81" t="s">
        <v>845</v>
      </c>
    </row>
    <row r="13" spans="1:4" x14ac:dyDescent="0.25">
      <c r="A13" s="81" t="s">
        <v>839</v>
      </c>
      <c r="B13" s="81">
        <v>678306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81CE-7B53-441D-8EA4-34CD851CD7CD}">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3EEF-F79F-4DF1-9B76-A58A429377D2}">
  <sheetPr>
    <tabColor theme="9" tint="0.79998168889431442"/>
  </sheetPr>
  <dimension ref="A1:AJ18"/>
  <sheetViews>
    <sheetView zoomScale="70" zoomScaleNormal="70" workbookViewId="0">
      <pane xSplit="1" ySplit="5" topLeftCell="B6" activePane="bottomRight" state="frozenSplit"/>
      <selection pane="topRight" activeCell="B1" sqref="B1"/>
      <selection pane="bottomLeft" activeCell="A5" sqref="A5"/>
      <selection pane="bottomRight" activeCell="F6" sqref="F6:F18"/>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8" width="10.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45">
      <c r="A6" s="8" t="s">
        <v>16</v>
      </c>
      <c r="B6" s="6" t="s">
        <v>31</v>
      </c>
      <c r="C6" s="5" t="s">
        <v>56</v>
      </c>
      <c r="D6" s="5"/>
      <c r="E6" s="10">
        <v>3.5</v>
      </c>
      <c r="F6" s="27">
        <v>4</v>
      </c>
      <c r="G6" s="9">
        <f t="shared" ref="G6:G18" si="0">IFERROR((F6/E6),"")</f>
        <v>1.1428571428571428</v>
      </c>
      <c r="H6" s="20" t="s">
        <v>103</v>
      </c>
      <c r="I6" s="29" t="s">
        <v>66</v>
      </c>
      <c r="J6" s="30">
        <v>2</v>
      </c>
      <c r="K6" s="30">
        <v>1</v>
      </c>
      <c r="L6" s="7"/>
      <c r="M6" s="7"/>
      <c r="N6" s="13" t="str">
        <f t="shared" ref="N6:N18" si="1">IF(SUM(J6:M6)=$F6, "In Line with Total # Reached", "Not in Line with Total # Reached")</f>
        <v>Not in Line with Total # Reached</v>
      </c>
      <c r="O6" s="7"/>
      <c r="P6" s="30">
        <v>3</v>
      </c>
      <c r="Q6" s="7"/>
      <c r="R6" s="13" t="str">
        <f t="shared" ref="R6:R18" si="2">IF(SUM(O6:Q6)=$F6, "In Line with Total # Reached", "Not in Line with Total # Reached")</f>
        <v>Not in Line with Total # Reached</v>
      </c>
      <c r="S6" s="7"/>
      <c r="T6" s="7"/>
      <c r="U6" s="30">
        <v>2</v>
      </c>
      <c r="V6" s="30">
        <v>1</v>
      </c>
      <c r="W6" s="7"/>
      <c r="X6" s="7"/>
      <c r="Y6" s="13" t="str">
        <f t="shared" ref="Y6:Y18" si="3">IF(SUM(S6:X6)=$F6, "In Line with Total # Reached", "Not in Line with Total # Reached")</f>
        <v>Not in Line with Total # Reached</v>
      </c>
      <c r="Z6" s="7"/>
      <c r="AA6" s="30">
        <v>3</v>
      </c>
      <c r="AB6" s="7"/>
      <c r="AC6" s="7"/>
      <c r="AD6" s="13" t="str">
        <f t="shared" ref="AD6:AD18" si="4">IF(SUM(Z6:AC6)=$F6, "In Line with Total # Reached", "Not in Line with Total # Reached")</f>
        <v>Not in Line with Total # Reached</v>
      </c>
      <c r="AE6" s="30">
        <v>2</v>
      </c>
      <c r="AF6" s="30"/>
      <c r="AG6" s="30">
        <v>1</v>
      </c>
      <c r="AH6" s="7"/>
      <c r="AI6" s="30"/>
      <c r="AJ6" s="13" t="str">
        <f t="shared" ref="AJ6:AJ18" si="5">IF(SUM(AE6:AI6)=$F6, "In Line with Total # Reached", "Not in Line with Total # Reached")</f>
        <v>Not in Line with Total # Reached</v>
      </c>
    </row>
    <row r="7" spans="1:36" ht="118.2" customHeight="1" x14ac:dyDescent="0.45">
      <c r="A7" s="8" t="s">
        <v>17</v>
      </c>
      <c r="B7" s="6" t="s">
        <v>32</v>
      </c>
      <c r="C7" s="5" t="s">
        <v>56</v>
      </c>
      <c r="D7" s="5"/>
      <c r="E7" s="10">
        <v>60</v>
      </c>
      <c r="F7" s="27">
        <v>92</v>
      </c>
      <c r="G7" s="9">
        <f t="shared" si="0"/>
        <v>1.5333333333333334</v>
      </c>
      <c r="H7" s="20" t="s">
        <v>104</v>
      </c>
      <c r="I7" s="29" t="s">
        <v>66</v>
      </c>
      <c r="J7" s="30">
        <v>55</v>
      </c>
      <c r="K7" s="30">
        <v>3</v>
      </c>
      <c r="L7" s="7"/>
      <c r="M7" s="7"/>
      <c r="N7" s="13" t="str">
        <f t="shared" si="1"/>
        <v>Not in Line with Total # Reached</v>
      </c>
      <c r="O7" s="30">
        <v>4</v>
      </c>
      <c r="P7" s="30">
        <v>54</v>
      </c>
      <c r="Q7" s="7"/>
      <c r="R7" s="13" t="str">
        <f t="shared" si="2"/>
        <v>Not in Line with Total # Reached</v>
      </c>
      <c r="S7" s="30">
        <v>14</v>
      </c>
      <c r="T7" s="30">
        <v>15</v>
      </c>
      <c r="U7" s="30">
        <v>11</v>
      </c>
      <c r="V7" s="30">
        <v>14</v>
      </c>
      <c r="W7" s="30">
        <v>4</v>
      </c>
      <c r="X7" s="7"/>
      <c r="Y7" s="13" t="str">
        <f t="shared" si="3"/>
        <v>Not in Line with Total # Reached</v>
      </c>
      <c r="Z7" s="30">
        <v>3</v>
      </c>
      <c r="AA7" s="30">
        <v>55</v>
      </c>
      <c r="AB7" s="7"/>
      <c r="AC7" s="7"/>
      <c r="AD7" s="13" t="str">
        <f t="shared" si="4"/>
        <v>Not in Line with Total # Reached</v>
      </c>
      <c r="AE7" s="31">
        <v>21</v>
      </c>
      <c r="AF7" s="30">
        <v>1</v>
      </c>
      <c r="AG7" s="7"/>
      <c r="AH7" s="30">
        <v>11</v>
      </c>
      <c r="AI7" s="30">
        <v>1</v>
      </c>
      <c r="AJ7" s="13" t="str">
        <f t="shared" si="5"/>
        <v>Not in Line with Total # Reached</v>
      </c>
    </row>
    <row r="8" spans="1:36" ht="84.6" customHeight="1" x14ac:dyDescent="0.45">
      <c r="A8" s="8" t="s">
        <v>18</v>
      </c>
      <c r="B8" s="6" t="s">
        <v>33</v>
      </c>
      <c r="C8" s="5" t="s">
        <v>56</v>
      </c>
      <c r="D8" s="5"/>
      <c r="E8" s="10">
        <v>15</v>
      </c>
      <c r="F8" s="27">
        <v>20</v>
      </c>
      <c r="G8" s="9">
        <f t="shared" si="0"/>
        <v>1.3333333333333333</v>
      </c>
      <c r="H8" s="20" t="s">
        <v>105</v>
      </c>
      <c r="I8" s="29" t="s">
        <v>71</v>
      </c>
      <c r="J8" s="30"/>
      <c r="K8" s="30"/>
      <c r="L8" s="7"/>
      <c r="M8" s="7"/>
      <c r="N8" s="13"/>
      <c r="O8" s="30"/>
      <c r="P8" s="30"/>
      <c r="Q8" s="7"/>
      <c r="R8" s="13"/>
      <c r="S8" s="30"/>
      <c r="T8" s="30"/>
      <c r="U8" s="30"/>
      <c r="V8" s="30"/>
      <c r="W8" s="30"/>
      <c r="X8" s="7"/>
      <c r="Y8" s="13"/>
      <c r="Z8" s="30"/>
      <c r="AA8" s="30"/>
      <c r="AB8" s="7"/>
      <c r="AC8" s="7"/>
      <c r="AD8" s="13"/>
      <c r="AE8" s="31"/>
      <c r="AF8" s="30"/>
      <c r="AG8" s="7"/>
      <c r="AH8" s="30"/>
      <c r="AI8" s="30"/>
      <c r="AJ8" s="13"/>
    </row>
    <row r="9" spans="1:36" ht="103.8" customHeight="1" x14ac:dyDescent="0.3">
      <c r="A9" s="8" t="s">
        <v>19</v>
      </c>
      <c r="B9" s="6" t="s">
        <v>60</v>
      </c>
      <c r="C9" s="5" t="s">
        <v>54</v>
      </c>
      <c r="D9" s="5"/>
      <c r="E9" s="10">
        <v>30</v>
      </c>
      <c r="F9" s="27">
        <v>36</v>
      </c>
      <c r="G9" s="9">
        <f t="shared" si="0"/>
        <v>1.2</v>
      </c>
      <c r="H9" s="20" t="s">
        <v>106</v>
      </c>
      <c r="I9" s="29" t="s">
        <v>71</v>
      </c>
      <c r="J9" s="7"/>
      <c r="K9" s="7"/>
      <c r="L9" s="7"/>
      <c r="M9" s="7"/>
      <c r="N9" s="13" t="str">
        <f t="shared" si="1"/>
        <v>Not in Line with Total # Reached</v>
      </c>
      <c r="O9" s="7"/>
      <c r="P9" s="7"/>
      <c r="Q9" s="7"/>
      <c r="R9" s="13" t="str">
        <f t="shared" si="2"/>
        <v>Not in Line with Total # Reached</v>
      </c>
      <c r="S9" s="7"/>
      <c r="T9" s="7"/>
      <c r="U9" s="7"/>
      <c r="V9" s="7"/>
      <c r="W9" s="7"/>
      <c r="X9" s="7"/>
      <c r="Y9" s="13" t="str">
        <f t="shared" si="3"/>
        <v>Not in Line with Total # Reached</v>
      </c>
      <c r="Z9" s="7"/>
      <c r="AA9" s="7"/>
      <c r="AB9" s="7"/>
      <c r="AC9" s="7"/>
      <c r="AD9" s="13" t="str">
        <f t="shared" si="4"/>
        <v>Not in Line with Total # Reached</v>
      </c>
      <c r="AE9" s="7"/>
      <c r="AF9" s="7"/>
      <c r="AG9" s="7"/>
      <c r="AH9" s="7"/>
      <c r="AI9" s="7"/>
      <c r="AJ9" s="13" t="str">
        <f t="shared" si="5"/>
        <v>Not in Line with Total # Reached</v>
      </c>
    </row>
    <row r="10" spans="1:36" ht="86.4" customHeight="1" x14ac:dyDescent="0.3">
      <c r="A10" s="8" t="s">
        <v>20</v>
      </c>
      <c r="B10" s="6" t="s">
        <v>61</v>
      </c>
      <c r="C10" s="5" t="s">
        <v>55</v>
      </c>
      <c r="D10" s="5"/>
      <c r="E10" s="10">
        <v>60</v>
      </c>
      <c r="F10" s="27">
        <v>40</v>
      </c>
      <c r="G10" s="9">
        <f t="shared" si="0"/>
        <v>0.66666666666666663</v>
      </c>
      <c r="H10" s="20" t="s">
        <v>107</v>
      </c>
      <c r="I10" s="29" t="s">
        <v>71</v>
      </c>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7"/>
      <c r="AB10" s="7"/>
      <c r="AC10" s="7"/>
      <c r="AD10" s="13" t="str">
        <f t="shared" si="4"/>
        <v>Not in Line with Total # Reached</v>
      </c>
      <c r="AE10" s="7"/>
      <c r="AF10" s="7"/>
      <c r="AG10" s="7"/>
      <c r="AH10" s="7"/>
      <c r="AI10" s="7"/>
      <c r="AJ10" s="13" t="str">
        <f t="shared" si="5"/>
        <v>Not in Line with Total # Reached</v>
      </c>
    </row>
    <row r="11" spans="1:36" ht="117.6" customHeight="1" x14ac:dyDescent="0.3">
      <c r="A11" s="8" t="s">
        <v>21</v>
      </c>
      <c r="B11" s="6" t="s">
        <v>34</v>
      </c>
      <c r="C11" s="5" t="s">
        <v>56</v>
      </c>
      <c r="D11" s="5"/>
      <c r="E11" s="10">
        <v>200</v>
      </c>
      <c r="F11" s="27">
        <v>63</v>
      </c>
      <c r="G11" s="9">
        <f t="shared" si="0"/>
        <v>0.315</v>
      </c>
      <c r="H11" s="20"/>
      <c r="I11" s="29" t="s">
        <v>66</v>
      </c>
      <c r="J11" s="7"/>
      <c r="K11" s="7"/>
      <c r="L11" s="7"/>
      <c r="M11" s="7"/>
      <c r="N11" s="13" t="str">
        <f t="shared" si="1"/>
        <v>Not in Line with Total # Reached</v>
      </c>
      <c r="O11" s="7"/>
      <c r="P11" s="7"/>
      <c r="Q11" s="7"/>
      <c r="R11" s="13" t="str">
        <f t="shared" si="2"/>
        <v>Not in Line with Total # Reached</v>
      </c>
      <c r="S11" s="7"/>
      <c r="T11" s="7"/>
      <c r="U11" s="7"/>
      <c r="V11" s="7"/>
      <c r="W11" s="7"/>
      <c r="X11" s="7"/>
      <c r="Y11" s="13" t="str">
        <f t="shared" si="3"/>
        <v>Not in Line with Total # Reached</v>
      </c>
      <c r="Z11" s="7"/>
      <c r="AA11" s="7"/>
      <c r="AB11" s="7"/>
      <c r="AC11" s="7"/>
      <c r="AD11" s="13" t="str">
        <f t="shared" si="4"/>
        <v>Not in Line with Total # Reached</v>
      </c>
      <c r="AE11" s="7"/>
      <c r="AF11" s="7"/>
      <c r="AG11" s="7"/>
      <c r="AH11" s="7"/>
      <c r="AI11" s="7"/>
      <c r="AJ11" s="13" t="str">
        <f t="shared" si="5"/>
        <v>Not in Line with Total # Reached</v>
      </c>
    </row>
    <row r="12" spans="1:36" ht="81" customHeight="1" x14ac:dyDescent="0.3">
      <c r="A12" s="8" t="s">
        <v>22</v>
      </c>
      <c r="B12" s="6" t="s">
        <v>62</v>
      </c>
      <c r="C12" s="12" t="s">
        <v>57</v>
      </c>
      <c r="D12" s="12"/>
      <c r="E12" s="10">
        <v>5</v>
      </c>
      <c r="F12" s="27">
        <v>1</v>
      </c>
      <c r="G12" s="9">
        <f t="shared" si="0"/>
        <v>0.2</v>
      </c>
      <c r="H12" s="20" t="s">
        <v>108</v>
      </c>
      <c r="I12" s="29" t="s">
        <v>71</v>
      </c>
      <c r="J12" s="7"/>
      <c r="K12" s="7"/>
      <c r="L12" s="7"/>
      <c r="M12" s="7"/>
      <c r="N12" s="13" t="str">
        <f t="shared" si="1"/>
        <v>Not in Line with Total # Reached</v>
      </c>
      <c r="O12" s="7"/>
      <c r="P12" s="7"/>
      <c r="Q12" s="7"/>
      <c r="R12" s="13" t="str">
        <f t="shared" si="2"/>
        <v>Not in Line with Total # Reached</v>
      </c>
      <c r="S12" s="7"/>
      <c r="T12" s="7"/>
      <c r="U12" s="7"/>
      <c r="V12" s="7"/>
      <c r="W12" s="7"/>
      <c r="X12" s="7"/>
      <c r="Y12" s="13" t="str">
        <f t="shared" si="3"/>
        <v>Not in Line with Total # Reached</v>
      </c>
      <c r="Z12" s="7"/>
      <c r="AA12" s="7"/>
      <c r="AB12" s="7"/>
      <c r="AC12" s="7"/>
      <c r="AD12" s="13" t="str">
        <f t="shared" si="4"/>
        <v>Not in Line with Total # Reached</v>
      </c>
      <c r="AE12" s="7"/>
      <c r="AF12" s="7"/>
      <c r="AG12" s="7"/>
      <c r="AH12" s="7"/>
      <c r="AI12" s="7"/>
      <c r="AJ12" s="13" t="str">
        <f t="shared" si="5"/>
        <v>Not in Line with Total # Reached</v>
      </c>
    </row>
    <row r="13" spans="1:36" ht="94.2" customHeight="1" x14ac:dyDescent="0.3">
      <c r="A13" s="8" t="s">
        <v>23</v>
      </c>
      <c r="B13" s="6" t="s">
        <v>38</v>
      </c>
      <c r="C13" s="5" t="s">
        <v>56</v>
      </c>
      <c r="D13" s="5"/>
      <c r="E13" s="10">
        <v>900</v>
      </c>
      <c r="F13" s="27">
        <v>11000</v>
      </c>
      <c r="G13" s="9">
        <f t="shared" si="0"/>
        <v>12.222222222222221</v>
      </c>
      <c r="H13" s="20" t="s">
        <v>109</v>
      </c>
      <c r="I13" s="29" t="s">
        <v>66</v>
      </c>
      <c r="J13" s="7" t="s">
        <v>110</v>
      </c>
      <c r="K13" s="7" t="s">
        <v>110</v>
      </c>
      <c r="L13" s="7" t="s">
        <v>110</v>
      </c>
      <c r="M13" s="7" t="s">
        <v>110</v>
      </c>
      <c r="N13" s="13" t="str">
        <f t="shared" si="1"/>
        <v>Not in Line with Total # Reached</v>
      </c>
      <c r="O13" s="7" t="s">
        <v>110</v>
      </c>
      <c r="P13" s="7" t="s">
        <v>110</v>
      </c>
      <c r="Q13" s="7" t="s">
        <v>110</v>
      </c>
      <c r="R13" s="13" t="str">
        <f t="shared" si="2"/>
        <v>Not in Line with Total # Reached</v>
      </c>
      <c r="S13" s="7" t="s">
        <v>110</v>
      </c>
      <c r="T13" s="7" t="s">
        <v>110</v>
      </c>
      <c r="U13" s="7" t="s">
        <v>110</v>
      </c>
      <c r="V13" s="7" t="s">
        <v>110</v>
      </c>
      <c r="W13" s="7" t="s">
        <v>110</v>
      </c>
      <c r="X13" s="7" t="s">
        <v>110</v>
      </c>
      <c r="Y13" s="13" t="str">
        <f t="shared" si="3"/>
        <v>Not in Line with Total # Reached</v>
      </c>
      <c r="Z13" s="7" t="s">
        <v>110</v>
      </c>
      <c r="AA13" s="7" t="s">
        <v>110</v>
      </c>
      <c r="AB13" s="7" t="s">
        <v>110</v>
      </c>
      <c r="AC13" s="7" t="s">
        <v>110</v>
      </c>
      <c r="AD13" s="13" t="str">
        <f t="shared" si="4"/>
        <v>Not in Line with Total # Reached</v>
      </c>
      <c r="AE13" s="7" t="s">
        <v>110</v>
      </c>
      <c r="AF13" s="7" t="s">
        <v>110</v>
      </c>
      <c r="AG13" s="7" t="s">
        <v>110</v>
      </c>
      <c r="AH13" s="7" t="s">
        <v>110</v>
      </c>
      <c r="AI13" s="7" t="s">
        <v>110</v>
      </c>
      <c r="AJ13" s="13" t="str">
        <f t="shared" si="5"/>
        <v>Not in Line with Total # Reached</v>
      </c>
    </row>
    <row r="14" spans="1:36" ht="87.6" customHeight="1" x14ac:dyDescent="0.3">
      <c r="A14" s="8" t="s">
        <v>24</v>
      </c>
      <c r="B14" s="6" t="s">
        <v>39</v>
      </c>
      <c r="C14" s="5" t="s">
        <v>56</v>
      </c>
      <c r="D14" s="5"/>
      <c r="E14" s="10">
        <v>300</v>
      </c>
      <c r="F14" s="27">
        <v>3698</v>
      </c>
      <c r="G14" s="9">
        <f t="shared" si="0"/>
        <v>12.326666666666666</v>
      </c>
      <c r="H14" s="20" t="s">
        <v>111</v>
      </c>
      <c r="I14" s="29" t="s">
        <v>66</v>
      </c>
      <c r="J14" s="7" t="s">
        <v>110</v>
      </c>
      <c r="K14" s="7" t="s">
        <v>110</v>
      </c>
      <c r="L14" s="7" t="s">
        <v>110</v>
      </c>
      <c r="M14" s="7" t="s">
        <v>110</v>
      </c>
      <c r="N14" s="13" t="str">
        <f t="shared" si="1"/>
        <v>Not in Line with Total # Reached</v>
      </c>
      <c r="O14" s="7" t="s">
        <v>110</v>
      </c>
      <c r="P14" s="7" t="s">
        <v>110</v>
      </c>
      <c r="Q14" s="7" t="s">
        <v>110</v>
      </c>
      <c r="R14" s="13" t="str">
        <f t="shared" si="2"/>
        <v>Not in Line with Total # Reached</v>
      </c>
      <c r="S14" s="7" t="s">
        <v>110</v>
      </c>
      <c r="T14" s="7" t="s">
        <v>110</v>
      </c>
      <c r="U14" s="7" t="s">
        <v>110</v>
      </c>
      <c r="V14" s="7" t="s">
        <v>110</v>
      </c>
      <c r="W14" s="7" t="s">
        <v>110</v>
      </c>
      <c r="X14" s="7" t="s">
        <v>110</v>
      </c>
      <c r="Y14" s="13" t="str">
        <f t="shared" si="3"/>
        <v>Not in Line with Total # Reached</v>
      </c>
      <c r="Z14" s="7" t="s">
        <v>110</v>
      </c>
      <c r="AA14" s="7" t="s">
        <v>110</v>
      </c>
      <c r="AB14" s="7" t="s">
        <v>110</v>
      </c>
      <c r="AC14" s="7" t="s">
        <v>110</v>
      </c>
      <c r="AD14" s="13" t="str">
        <f t="shared" si="4"/>
        <v>Not in Line with Total # Reached</v>
      </c>
      <c r="AE14" s="7" t="s">
        <v>110</v>
      </c>
      <c r="AF14" s="7" t="s">
        <v>110</v>
      </c>
      <c r="AG14" s="7" t="s">
        <v>110</v>
      </c>
      <c r="AH14" s="7" t="s">
        <v>110</v>
      </c>
      <c r="AI14" s="7" t="s">
        <v>110</v>
      </c>
      <c r="AJ14" s="13" t="str">
        <f t="shared" si="5"/>
        <v>Not in Line with Total # Reached</v>
      </c>
    </row>
    <row r="15" spans="1:36" ht="66.599999999999994" customHeight="1" x14ac:dyDescent="0.3">
      <c r="A15" s="8" t="s">
        <v>25</v>
      </c>
      <c r="B15" s="6" t="s">
        <v>40</v>
      </c>
      <c r="C15" s="5" t="s">
        <v>59</v>
      </c>
      <c r="D15" s="5"/>
      <c r="E15" s="10">
        <v>666666.66666666663</v>
      </c>
      <c r="F15" s="27">
        <v>1660014</v>
      </c>
      <c r="G15" s="9">
        <f t="shared" si="0"/>
        <v>2.490021</v>
      </c>
      <c r="H15" s="20" t="s">
        <v>112</v>
      </c>
      <c r="I15" s="2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10">
        <v>10</v>
      </c>
      <c r="F16" s="27">
        <v>6</v>
      </c>
      <c r="G16" s="9">
        <f t="shared" si="0"/>
        <v>0.6</v>
      </c>
      <c r="H16" s="20" t="s">
        <v>113</v>
      </c>
      <c r="I16" s="29" t="s">
        <v>71</v>
      </c>
      <c r="J16" s="7"/>
      <c r="K16" s="7"/>
      <c r="L16" s="7"/>
      <c r="M16" s="7"/>
      <c r="N16" s="13" t="str">
        <f t="shared" si="1"/>
        <v>Not in Line with Total # Reached</v>
      </c>
      <c r="O16" s="7"/>
      <c r="P16" s="7"/>
      <c r="Q16" s="7"/>
      <c r="R16" s="13" t="str">
        <f t="shared" si="2"/>
        <v>Not in Line with Total # Reached</v>
      </c>
      <c r="S16" s="7"/>
      <c r="T16" s="7"/>
      <c r="U16" s="7"/>
      <c r="V16" s="7"/>
      <c r="W16" s="7"/>
      <c r="X16" s="7"/>
      <c r="Y16" s="13" t="str">
        <f t="shared" si="3"/>
        <v>Not in Line with Total # Reached</v>
      </c>
      <c r="Z16" s="7"/>
      <c r="AA16" s="7"/>
      <c r="AB16" s="7"/>
      <c r="AC16" s="7"/>
      <c r="AD16" s="13" t="str">
        <f t="shared" si="4"/>
        <v>Not in Line with Total # Reached</v>
      </c>
      <c r="AE16" s="7"/>
      <c r="AF16" s="7"/>
      <c r="AG16" s="7"/>
      <c r="AH16" s="7"/>
      <c r="AI16" s="7"/>
      <c r="AJ16" s="13" t="str">
        <f t="shared" si="5"/>
        <v>Not in Line with Total # Reached</v>
      </c>
    </row>
    <row r="17" spans="1:36" ht="66.599999999999994" customHeight="1" x14ac:dyDescent="0.3">
      <c r="A17" s="8" t="s">
        <v>27</v>
      </c>
      <c r="B17" s="6" t="s">
        <v>42</v>
      </c>
      <c r="C17" s="12" t="s">
        <v>57</v>
      </c>
      <c r="D17" s="12"/>
      <c r="E17" s="10">
        <v>10</v>
      </c>
      <c r="F17" s="27">
        <v>63</v>
      </c>
      <c r="G17" s="9">
        <f t="shared" si="0"/>
        <v>6.3</v>
      </c>
      <c r="H17" s="20" t="s">
        <v>114</v>
      </c>
      <c r="I17" s="2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127</v>
      </c>
      <c r="C18" s="12" t="s">
        <v>57</v>
      </c>
      <c r="D18" s="12"/>
      <c r="E18" s="11">
        <v>5</v>
      </c>
      <c r="F18" s="27">
        <v>0</v>
      </c>
      <c r="G18" s="9">
        <f t="shared" si="0"/>
        <v>0</v>
      </c>
      <c r="H18" s="20"/>
      <c r="I18" s="29" t="s">
        <v>71</v>
      </c>
      <c r="J18" s="7"/>
      <c r="K18" s="7"/>
      <c r="L18" s="7"/>
      <c r="M18" s="7"/>
      <c r="N18" s="13" t="str">
        <f t="shared" si="1"/>
        <v>In Line with Total # Reached</v>
      </c>
      <c r="O18" s="7"/>
      <c r="P18" s="7"/>
      <c r="Q18" s="7"/>
      <c r="R18" s="13" t="str">
        <f t="shared" si="2"/>
        <v>In Line with Total # Reached</v>
      </c>
      <c r="S18" s="7"/>
      <c r="T18" s="7"/>
      <c r="U18" s="7"/>
      <c r="V18" s="7"/>
      <c r="W18" s="7"/>
      <c r="X18" s="7"/>
      <c r="Y18" s="13" t="str">
        <f t="shared" si="3"/>
        <v>In Line with Total # Reached</v>
      </c>
      <c r="Z18" s="7"/>
      <c r="AA18" s="7"/>
      <c r="AB18" s="7"/>
      <c r="AC18" s="7"/>
      <c r="AD18" s="13" t="str">
        <f t="shared" si="4"/>
        <v>In Line with Total # Reached</v>
      </c>
      <c r="AE18" s="7"/>
      <c r="AF18" s="7"/>
      <c r="AG18" s="7"/>
      <c r="AH18" s="7"/>
      <c r="AI18" s="7"/>
      <c r="AJ18" s="13" t="str">
        <f t="shared" si="5"/>
        <v>In Line with Total # Reached</v>
      </c>
    </row>
  </sheetData>
  <mergeCells count="14">
    <mergeCell ref="AE4:AI4"/>
    <mergeCell ref="A4:A5"/>
    <mergeCell ref="B4:B5"/>
    <mergeCell ref="C4:C5"/>
    <mergeCell ref="E4:E5"/>
    <mergeCell ref="F4:F5"/>
    <mergeCell ref="G4:G5"/>
    <mergeCell ref="H4:H5"/>
    <mergeCell ref="D4:D5"/>
    <mergeCell ref="I4:I5"/>
    <mergeCell ref="J4:M4"/>
    <mergeCell ref="O4:Q4"/>
    <mergeCell ref="S4:X4"/>
    <mergeCell ref="Z4:AC4"/>
  </mergeCells>
  <conditionalFormatting sqref="L6:M6">
    <cfRule type="expression" dxfId="279" priority="43">
      <formula>$I6="NO"</formula>
    </cfRule>
    <cfRule type="expression" dxfId="278" priority="44">
      <formula>$I6="YES"</formula>
    </cfRule>
  </conditionalFormatting>
  <conditionalFormatting sqref="O6:Q6">
    <cfRule type="expression" dxfId="277" priority="41">
      <formula>$I6="NO"</formula>
    </cfRule>
    <cfRule type="expression" dxfId="276" priority="42">
      <formula>$I6="YES"</formula>
    </cfRule>
  </conditionalFormatting>
  <conditionalFormatting sqref="S6:T6 W6:X6">
    <cfRule type="expression" dxfId="275" priority="39">
      <formula>$I6="NO"</formula>
    </cfRule>
    <cfRule type="expression" dxfId="274" priority="40">
      <formula>$I6="YES"</formula>
    </cfRule>
  </conditionalFormatting>
  <conditionalFormatting sqref="Z6 AB6:AC6">
    <cfRule type="expression" dxfId="273" priority="37">
      <formula>$I6="NO"</formula>
    </cfRule>
    <cfRule type="expression" dxfId="272" priority="38">
      <formula>$I6="YES"</formula>
    </cfRule>
  </conditionalFormatting>
  <conditionalFormatting sqref="AH6">
    <cfRule type="expression" dxfId="271" priority="35">
      <formula>$I6="NO"</formula>
    </cfRule>
    <cfRule type="expression" dxfId="270" priority="36">
      <formula>$I6="YES"</formula>
    </cfRule>
  </conditionalFormatting>
  <conditionalFormatting sqref="J7:J13 K13:M13 J15:J18 J14:M14">
    <cfRule type="expression" dxfId="269" priority="33">
      <formula>$I7="NO"</formula>
    </cfRule>
    <cfRule type="expression" dxfId="268" priority="34">
      <formula>$I7="YES"</formula>
    </cfRule>
  </conditionalFormatting>
  <conditionalFormatting sqref="K7:M12 K15:M18">
    <cfRule type="expression" dxfId="267" priority="31">
      <formula>$I7="NO"</formula>
    </cfRule>
    <cfRule type="expression" dxfId="266" priority="32">
      <formula>$I7="YES"</formula>
    </cfRule>
  </conditionalFormatting>
  <conditionalFormatting sqref="Q7:Q8 O9:Q18">
    <cfRule type="expression" dxfId="265" priority="29">
      <formula>$I7="NO"</formula>
    </cfRule>
    <cfRule type="expression" dxfId="264" priority="30">
      <formula>$I7="YES"</formula>
    </cfRule>
  </conditionalFormatting>
  <conditionalFormatting sqref="X7:X8 S9:X18">
    <cfRule type="expression" dxfId="263" priority="27">
      <formula>$I7="NO"</formula>
    </cfRule>
    <cfRule type="expression" dxfId="262" priority="28">
      <formula>$I7="YES"</formula>
    </cfRule>
  </conditionalFormatting>
  <conditionalFormatting sqref="AB7:AC8 Z9:AC18">
    <cfRule type="expression" dxfId="261" priority="25">
      <formula>$I7="NO"</formula>
    </cfRule>
    <cfRule type="expression" dxfId="260" priority="26">
      <formula>$I7="YES"</formula>
    </cfRule>
  </conditionalFormatting>
  <conditionalFormatting sqref="AG7:AH8 AE9:AI18">
    <cfRule type="expression" dxfId="259" priority="23">
      <formula>$I7="NO"</formula>
    </cfRule>
    <cfRule type="expression" dxfId="258" priority="24">
      <formula>$I7="YES"</formula>
    </cfRule>
  </conditionalFormatting>
  <conditionalFormatting sqref="U6:V6">
    <cfRule type="expression" dxfId="257" priority="21">
      <formula>$I6="NO"</formula>
    </cfRule>
    <cfRule type="expression" dxfId="256" priority="22">
      <formula>$I6="YES"</formula>
    </cfRule>
  </conditionalFormatting>
  <conditionalFormatting sqref="AA6">
    <cfRule type="expression" dxfId="255" priority="19">
      <formula>$I6="NO"</formula>
    </cfRule>
    <cfRule type="expression" dxfId="254" priority="20">
      <formula>$I6="YES"</formula>
    </cfRule>
  </conditionalFormatting>
  <conditionalFormatting sqref="AI6">
    <cfRule type="expression" dxfId="253" priority="17">
      <formula>$I6="NO"</formula>
    </cfRule>
    <cfRule type="expression" dxfId="252" priority="18">
      <formula>$I6="YES"</formula>
    </cfRule>
  </conditionalFormatting>
  <conditionalFormatting sqref="O7:P8">
    <cfRule type="expression" dxfId="251" priority="15">
      <formula>$I7="NO"</formula>
    </cfRule>
    <cfRule type="expression" dxfId="250" priority="16">
      <formula>$I7="YES"</formula>
    </cfRule>
  </conditionalFormatting>
  <conditionalFormatting sqref="S7:W8">
    <cfRule type="expression" dxfId="249" priority="13">
      <formula>$I7="NO"</formula>
    </cfRule>
    <cfRule type="expression" dxfId="248" priority="14">
      <formula>$I7="YES"</formula>
    </cfRule>
  </conditionalFormatting>
  <conditionalFormatting sqref="Z7:AA8">
    <cfRule type="expression" dxfId="247" priority="11">
      <formula>$I7="NO"</formula>
    </cfRule>
    <cfRule type="expression" dxfId="246" priority="12">
      <formula>$I7="YES"</formula>
    </cfRule>
  </conditionalFormatting>
  <conditionalFormatting sqref="AE7:AE8">
    <cfRule type="expression" dxfId="245" priority="9">
      <formula>$I7="NO"</formula>
    </cfRule>
    <cfRule type="expression" dxfId="244" priority="10">
      <formula>$I7="YES"</formula>
    </cfRule>
  </conditionalFormatting>
  <conditionalFormatting sqref="AF7:AF8">
    <cfRule type="expression" dxfId="243" priority="7">
      <formula>$I7="NO"</formula>
    </cfRule>
    <cfRule type="expression" dxfId="242" priority="8">
      <formula>$I7="YES"</formula>
    </cfRule>
  </conditionalFormatting>
  <conditionalFormatting sqref="AI7:AI8">
    <cfRule type="expression" dxfId="241" priority="5">
      <formula>$I7="NO"</formula>
    </cfRule>
    <cfRule type="expression" dxfId="240" priority="6">
      <formula>$I7="YES"</formula>
    </cfRule>
  </conditionalFormatting>
  <conditionalFormatting sqref="AE6:AG6">
    <cfRule type="expression" dxfId="239" priority="3">
      <formula>$I6="NO"</formula>
    </cfRule>
    <cfRule type="expression" dxfId="238" priority="4">
      <formula>$I6="YES"</formula>
    </cfRule>
  </conditionalFormatting>
  <conditionalFormatting sqref="J6:K6">
    <cfRule type="expression" dxfId="237" priority="1">
      <formula>$I6="NO"</formula>
    </cfRule>
    <cfRule type="expression" dxfId="236" priority="2">
      <formula>$I6="YES"</formula>
    </cfRule>
  </conditionalFormatting>
  <dataValidations count="1">
    <dataValidation type="list" allowBlank="1" showInputMessage="1" showErrorMessage="1" sqref="I6:I18" xr:uid="{3A15F911-DBD0-4AED-882A-784AC5AAEFB9}">
      <formula1>"YES,NO"</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80C2-BAF7-4E2E-A507-477969C88151}">
  <sheetPr>
    <tabColor theme="9" tint="0.79998168889431442"/>
  </sheetPr>
  <dimension ref="A1:AJ18"/>
  <sheetViews>
    <sheetView zoomScale="70" zoomScaleNormal="70" workbookViewId="0">
      <pane xSplit="1" ySplit="5" topLeftCell="B6" activePane="bottomRight" state="frozenSplit"/>
      <selection pane="topRight" activeCell="B1" sqref="B1"/>
      <selection pane="bottomLeft" activeCell="A5" sqref="A5"/>
      <selection pane="bottomRight" activeCell="F6" sqref="F6:F18"/>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7" width="10.21875" customWidth="1"/>
    <col min="8" max="8" width="17.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10">
        <v>3.5</v>
      </c>
      <c r="F6" s="27">
        <v>3</v>
      </c>
      <c r="G6" s="9">
        <f t="shared" ref="G6:G18" si="0">IFERROR((F6/E6),"")</f>
        <v>0.8571428571428571</v>
      </c>
      <c r="H6" s="28" t="s">
        <v>817</v>
      </c>
      <c r="I6" s="7"/>
      <c r="J6" s="7">
        <v>2</v>
      </c>
      <c r="K6">
        <v>1</v>
      </c>
      <c r="L6" s="7"/>
      <c r="M6" s="7"/>
      <c r="N6" s="13" t="str">
        <f t="shared" ref="N6:N18" si="1">IF(SUM(J6:M6)=$F6, "In Line with Total # Reached", "Not in Line with Total # Reached")</f>
        <v>In Line with Total # Reached</v>
      </c>
      <c r="O6" s="7"/>
      <c r="P6" s="7"/>
      <c r="Q6" s="7"/>
      <c r="R6" s="13" t="str">
        <f t="shared" ref="R6:R18" si="2">IF(SUM(O6:Q6)=$F6, "In Line with Total # Reached", "Not in Line with Total # Reached")</f>
        <v>Not in Line with Total # Reached</v>
      </c>
      <c r="S6" s="7"/>
      <c r="T6" s="7"/>
      <c r="U6" s="7"/>
      <c r="V6" s="7"/>
      <c r="W6" s="7"/>
      <c r="X6" s="7"/>
      <c r="Y6" s="13" t="str">
        <f t="shared" ref="Y6:Y18" si="3">IF(SUM(S6:X6)=$F6, "In Line with Total # Reached", "Not in Line with Total # Reached")</f>
        <v>Not in Line with Total # Reached</v>
      </c>
      <c r="Z6" s="7"/>
      <c r="AA6" s="4"/>
      <c r="AB6" s="4"/>
      <c r="AC6" s="4"/>
      <c r="AD6" s="13" t="str">
        <f t="shared" ref="AD6:AD18" si="4">IF(SUM(Z6:AC6)=$F6, "In Line with Total # Reached", "Not in Line with Total # Reached")</f>
        <v>Not in Line with Total # Reached</v>
      </c>
      <c r="AE6" s="4"/>
      <c r="AF6" s="4"/>
      <c r="AG6" s="4"/>
      <c r="AH6" s="4"/>
      <c r="AI6" s="4"/>
      <c r="AJ6" s="13" t="str">
        <f t="shared" ref="AJ6:AJ18" si="5">IF(SUM(AE6:AI6)=$F6, "In Line with Total # Reached", "Not in Line with Total # Reached")</f>
        <v>Not in Line with Total # Reached</v>
      </c>
    </row>
    <row r="7" spans="1:36" ht="118.2" customHeight="1" x14ac:dyDescent="0.3">
      <c r="A7" s="8" t="s">
        <v>17</v>
      </c>
      <c r="B7" s="6" t="s">
        <v>32</v>
      </c>
      <c r="C7" s="5" t="s">
        <v>56</v>
      </c>
      <c r="D7" s="5"/>
      <c r="E7" s="10">
        <v>60</v>
      </c>
      <c r="F7" s="27">
        <v>75</v>
      </c>
      <c r="G7" s="9">
        <f t="shared" si="0"/>
        <v>1.25</v>
      </c>
      <c r="H7" s="28" t="s">
        <v>101</v>
      </c>
      <c r="I7" s="7"/>
      <c r="J7" s="7"/>
      <c r="K7" s="7"/>
      <c r="L7" s="7"/>
      <c r="M7" s="7"/>
      <c r="N7" s="13" t="str">
        <f t="shared" si="1"/>
        <v>Not in Line with Total # Reached</v>
      </c>
      <c r="O7" s="7"/>
      <c r="P7" s="7"/>
      <c r="Q7" s="7"/>
      <c r="R7" s="13" t="str">
        <f t="shared" si="2"/>
        <v>Not in Line with Total # Reached</v>
      </c>
      <c r="S7" s="7"/>
      <c r="T7" s="7"/>
      <c r="U7" s="7"/>
      <c r="V7" s="7"/>
      <c r="W7" s="7"/>
      <c r="X7" s="7"/>
      <c r="Y7" s="13" t="str">
        <f t="shared" si="3"/>
        <v>Not in Line with Total # Reached</v>
      </c>
      <c r="Z7" s="7"/>
      <c r="AA7" s="4"/>
      <c r="AB7" s="4"/>
      <c r="AC7" s="4"/>
      <c r="AD7" s="13" t="str">
        <f t="shared" si="4"/>
        <v>Not in Line with Total # Reached</v>
      </c>
      <c r="AE7" s="4"/>
      <c r="AF7" s="4"/>
      <c r="AG7" s="4"/>
      <c r="AH7" s="4"/>
      <c r="AI7" s="4"/>
      <c r="AJ7" s="13" t="str">
        <f t="shared" si="5"/>
        <v>Not in Line with Total # Reached</v>
      </c>
    </row>
    <row r="8" spans="1:36" ht="84.6" customHeight="1" x14ac:dyDescent="0.3">
      <c r="A8" s="8" t="s">
        <v>18</v>
      </c>
      <c r="B8" s="6" t="s">
        <v>33</v>
      </c>
      <c r="C8" s="5" t="s">
        <v>56</v>
      </c>
      <c r="D8" s="5"/>
      <c r="E8" s="10">
        <v>15</v>
      </c>
      <c r="F8" s="27">
        <v>21</v>
      </c>
      <c r="G8" s="9">
        <f t="shared" si="0"/>
        <v>1.4</v>
      </c>
      <c r="H8" s="28" t="s">
        <v>818</v>
      </c>
      <c r="I8" s="7"/>
      <c r="J8" s="7"/>
      <c r="K8" s="7"/>
      <c r="L8" s="7"/>
      <c r="M8" s="7"/>
      <c r="N8" s="13" t="str">
        <f t="shared" si="1"/>
        <v>Not in Line with Total # Reached</v>
      </c>
      <c r="O8" s="7"/>
      <c r="P8" s="7"/>
      <c r="Q8" s="7"/>
      <c r="R8" s="13" t="str">
        <f t="shared" si="2"/>
        <v>Not in Line with Total # Reached</v>
      </c>
      <c r="S8" s="7"/>
      <c r="T8" s="7"/>
      <c r="U8" s="7"/>
      <c r="V8" s="7"/>
      <c r="W8" s="7"/>
      <c r="X8" s="7"/>
      <c r="Y8" s="13" t="str">
        <f t="shared" si="3"/>
        <v>Not in Line with Total # Reached</v>
      </c>
      <c r="Z8" s="7"/>
      <c r="AA8" s="4"/>
      <c r="AB8" s="4"/>
      <c r="AC8" s="4"/>
      <c r="AD8" s="13" t="str">
        <f t="shared" si="4"/>
        <v>Not in Line with Total # Reached</v>
      </c>
      <c r="AE8" s="4"/>
      <c r="AF8" s="4"/>
      <c r="AG8" s="4"/>
      <c r="AH8" s="4"/>
      <c r="AI8" s="4"/>
      <c r="AJ8" s="13" t="str">
        <f t="shared" si="5"/>
        <v>Not in Line with Total # Reached</v>
      </c>
    </row>
    <row r="9" spans="1:36" ht="103.8" customHeight="1" x14ac:dyDescent="0.3">
      <c r="A9" s="8" t="s">
        <v>19</v>
      </c>
      <c r="B9" s="6" t="s">
        <v>60</v>
      </c>
      <c r="C9" s="5" t="s">
        <v>54</v>
      </c>
      <c r="D9" s="5"/>
      <c r="E9" s="10">
        <v>30</v>
      </c>
      <c r="F9" s="27">
        <v>7</v>
      </c>
      <c r="G9" s="9">
        <f t="shared" si="0"/>
        <v>0.23333333333333334</v>
      </c>
      <c r="H9" s="28" t="s">
        <v>819</v>
      </c>
      <c r="I9" s="7"/>
      <c r="J9" s="7"/>
      <c r="K9" s="7"/>
      <c r="L9" s="7"/>
      <c r="M9" s="7"/>
      <c r="N9" s="13" t="str">
        <f t="shared" si="1"/>
        <v>Not in Line with Total # Reached</v>
      </c>
      <c r="O9" s="7"/>
      <c r="P9" s="7"/>
      <c r="Q9" s="7"/>
      <c r="R9" s="13" t="str">
        <f t="shared" si="2"/>
        <v>Not in Line with Total # Reached</v>
      </c>
      <c r="S9" s="7"/>
      <c r="T9" s="7"/>
      <c r="U9" s="7"/>
      <c r="V9" s="7"/>
      <c r="W9" s="7"/>
      <c r="X9" s="7"/>
      <c r="Y9" s="13" t="str">
        <f t="shared" si="3"/>
        <v>Not in Line with Total # Reached</v>
      </c>
      <c r="Z9" s="7"/>
      <c r="AA9" s="4"/>
      <c r="AB9" s="4"/>
      <c r="AC9" s="4"/>
      <c r="AD9" s="13" t="str">
        <f t="shared" si="4"/>
        <v>Not in Line with Total # Reached</v>
      </c>
      <c r="AE9" s="4"/>
      <c r="AF9" s="4"/>
      <c r="AG9" s="4"/>
      <c r="AH9" s="4"/>
      <c r="AI9" s="4"/>
      <c r="AJ9" s="13" t="str">
        <f t="shared" si="5"/>
        <v>Not in Line with Total # Reached</v>
      </c>
    </row>
    <row r="10" spans="1:36" ht="86.4" customHeight="1" x14ac:dyDescent="0.3">
      <c r="A10" s="8" t="s">
        <v>20</v>
      </c>
      <c r="B10" s="6" t="s">
        <v>61</v>
      </c>
      <c r="C10" s="5" t="s">
        <v>55</v>
      </c>
      <c r="D10" s="5"/>
      <c r="E10" s="10">
        <v>60</v>
      </c>
      <c r="F10" s="27">
        <v>10</v>
      </c>
      <c r="G10" s="9">
        <f t="shared" si="0"/>
        <v>0.16666666666666666</v>
      </c>
      <c r="H10" s="28" t="s">
        <v>820</v>
      </c>
      <c r="I10" s="7"/>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4"/>
      <c r="AB10" s="4"/>
      <c r="AC10" s="4"/>
      <c r="AD10" s="13" t="str">
        <f t="shared" si="4"/>
        <v>Not in Line with Total # Reached</v>
      </c>
      <c r="AE10" s="4"/>
      <c r="AF10" s="4"/>
      <c r="AG10" s="4"/>
      <c r="AH10" s="4"/>
      <c r="AI10" s="4"/>
      <c r="AJ10" s="13" t="str">
        <f t="shared" si="5"/>
        <v>Not in Line with Total # Reached</v>
      </c>
    </row>
    <row r="11" spans="1:36" ht="117.6" customHeight="1" x14ac:dyDescent="0.3">
      <c r="A11" s="8" t="s">
        <v>21</v>
      </c>
      <c r="B11" s="6" t="s">
        <v>34</v>
      </c>
      <c r="C11" s="5" t="s">
        <v>56</v>
      </c>
      <c r="D11" s="5"/>
      <c r="E11" s="10">
        <v>200</v>
      </c>
      <c r="F11" s="27">
        <v>860</v>
      </c>
      <c r="G11" s="9">
        <f t="shared" si="0"/>
        <v>4.3</v>
      </c>
      <c r="H11" s="28" t="s">
        <v>102</v>
      </c>
      <c r="I11" s="7"/>
      <c r="J11" s="7"/>
      <c r="K11" s="7"/>
      <c r="L11" s="7"/>
      <c r="M11" s="7"/>
      <c r="N11" s="13" t="str">
        <f t="shared" si="1"/>
        <v>Not in Line with Total # Reached</v>
      </c>
      <c r="O11" s="7"/>
      <c r="P11" s="7"/>
      <c r="Q11" s="7"/>
      <c r="R11" s="13" t="str">
        <f t="shared" si="2"/>
        <v>Not in Line with Total # Reached</v>
      </c>
      <c r="S11" s="7"/>
      <c r="T11" s="7"/>
      <c r="U11" s="7"/>
      <c r="V11" s="7"/>
      <c r="W11" s="7"/>
      <c r="X11" s="7"/>
      <c r="Y11" s="13" t="str">
        <f t="shared" si="3"/>
        <v>Not in Line with Total # Reached</v>
      </c>
      <c r="Z11" s="7"/>
      <c r="AA11" s="4"/>
      <c r="AB11" s="4"/>
      <c r="AC11" s="4"/>
      <c r="AD11" s="13" t="str">
        <f t="shared" si="4"/>
        <v>Not in Line with Total # Reached</v>
      </c>
      <c r="AE11" s="4"/>
      <c r="AF11" s="4"/>
      <c r="AG11" s="4"/>
      <c r="AH11" s="4"/>
      <c r="AI11" s="4"/>
      <c r="AJ11" s="13" t="str">
        <f t="shared" si="5"/>
        <v>Not in Line with Total # Reached</v>
      </c>
    </row>
    <row r="12" spans="1:36" ht="81" customHeight="1" x14ac:dyDescent="0.3">
      <c r="A12" s="8" t="s">
        <v>22</v>
      </c>
      <c r="B12" s="6" t="s">
        <v>62</v>
      </c>
      <c r="C12" s="12" t="s">
        <v>57</v>
      </c>
      <c r="D12" s="12"/>
      <c r="E12" s="10">
        <v>5</v>
      </c>
      <c r="F12" s="27">
        <v>163</v>
      </c>
      <c r="G12" s="9">
        <f t="shared" si="0"/>
        <v>32.6</v>
      </c>
      <c r="H12" s="28" t="s">
        <v>821</v>
      </c>
      <c r="I12" s="7"/>
      <c r="J12" s="7"/>
      <c r="K12" s="7"/>
      <c r="L12" s="7"/>
      <c r="M12" s="7"/>
      <c r="N12" s="13" t="str">
        <f t="shared" si="1"/>
        <v>Not in Line with Total # Reached</v>
      </c>
      <c r="O12" s="7"/>
      <c r="P12" s="7"/>
      <c r="Q12" s="7"/>
      <c r="R12" s="13" t="str">
        <f t="shared" si="2"/>
        <v>Not in Line with Total # Reached</v>
      </c>
      <c r="S12" s="7"/>
      <c r="T12" s="7"/>
      <c r="U12" s="7"/>
      <c r="V12" s="7"/>
      <c r="W12" s="7"/>
      <c r="X12" s="7"/>
      <c r="Y12" s="13" t="str">
        <f t="shared" si="3"/>
        <v>Not in Line with Total # Reached</v>
      </c>
      <c r="Z12" s="7"/>
      <c r="AA12" s="4"/>
      <c r="AB12" s="4"/>
      <c r="AC12" s="4"/>
      <c r="AD12" s="13" t="str">
        <f t="shared" si="4"/>
        <v>Not in Line with Total # Reached</v>
      </c>
      <c r="AE12" s="4"/>
      <c r="AF12" s="4"/>
      <c r="AG12" s="4"/>
      <c r="AH12" s="4"/>
      <c r="AI12" s="4"/>
      <c r="AJ12" s="13" t="str">
        <f t="shared" si="5"/>
        <v>Not in Line with Total # Reached</v>
      </c>
    </row>
    <row r="13" spans="1:36" ht="94.2" customHeight="1" x14ac:dyDescent="0.3">
      <c r="A13" s="8" t="s">
        <v>23</v>
      </c>
      <c r="B13" s="6" t="s">
        <v>38</v>
      </c>
      <c r="C13" s="5" t="s">
        <v>56</v>
      </c>
      <c r="D13" s="5"/>
      <c r="E13" s="10">
        <v>900</v>
      </c>
      <c r="F13" s="27">
        <v>300</v>
      </c>
      <c r="G13" s="9">
        <f t="shared" si="0"/>
        <v>0.33333333333333331</v>
      </c>
      <c r="H13" s="28" t="s">
        <v>822</v>
      </c>
      <c r="I13" s="7"/>
      <c r="J13" s="7"/>
      <c r="K13" s="7"/>
      <c r="L13" s="7"/>
      <c r="M13" s="7"/>
      <c r="N13" s="13" t="str">
        <f t="shared" si="1"/>
        <v>Not in Line with Total # Reached</v>
      </c>
      <c r="O13" s="7"/>
      <c r="P13" s="7"/>
      <c r="Q13" s="7"/>
      <c r="R13" s="13" t="str">
        <f t="shared" si="2"/>
        <v>Not in Line with Total # Reached</v>
      </c>
      <c r="S13" s="7"/>
      <c r="T13" s="7"/>
      <c r="U13" s="7"/>
      <c r="V13" s="7"/>
      <c r="W13" s="7"/>
      <c r="X13" s="7"/>
      <c r="Y13" s="13" t="str">
        <f t="shared" si="3"/>
        <v>Not in Line with Total # Reached</v>
      </c>
      <c r="Z13" s="7"/>
      <c r="AA13" s="4"/>
      <c r="AB13" s="4"/>
      <c r="AC13" s="4"/>
      <c r="AD13" s="13" t="str">
        <f t="shared" si="4"/>
        <v>Not in Line with Total # Reached</v>
      </c>
      <c r="AE13" s="4"/>
      <c r="AF13" s="4"/>
      <c r="AG13" s="4"/>
      <c r="AH13" s="4"/>
      <c r="AI13" s="4"/>
      <c r="AJ13" s="13" t="str">
        <f t="shared" si="5"/>
        <v>Not in Line with Total # Reached</v>
      </c>
    </row>
    <row r="14" spans="1:36" ht="87.6" customHeight="1" x14ac:dyDescent="0.3">
      <c r="A14" s="8" t="s">
        <v>24</v>
      </c>
      <c r="B14" s="6" t="s">
        <v>39</v>
      </c>
      <c r="C14" s="5" t="s">
        <v>56</v>
      </c>
      <c r="D14" s="5"/>
      <c r="E14" s="10">
        <v>300</v>
      </c>
      <c r="F14" s="27">
        <v>3000</v>
      </c>
      <c r="G14" s="9">
        <f t="shared" si="0"/>
        <v>10</v>
      </c>
      <c r="H14" s="28" t="s">
        <v>823</v>
      </c>
      <c r="I14" s="7"/>
      <c r="J14" s="7"/>
      <c r="K14" s="7"/>
      <c r="L14" s="7"/>
      <c r="M14" s="7"/>
      <c r="N14" s="13" t="str">
        <f t="shared" si="1"/>
        <v>Not in Line with Total # Reached</v>
      </c>
      <c r="O14" s="7"/>
      <c r="P14" s="7"/>
      <c r="Q14" s="7"/>
      <c r="R14" s="13" t="str">
        <f t="shared" si="2"/>
        <v>Not in Line with Total # Reached</v>
      </c>
      <c r="S14" s="7"/>
      <c r="T14" s="7"/>
      <c r="U14" s="7"/>
      <c r="V14" s="7"/>
      <c r="W14" s="7"/>
      <c r="X14" s="7"/>
      <c r="Y14" s="13" t="str">
        <f t="shared" si="3"/>
        <v>Not in Line with Total # Reached</v>
      </c>
      <c r="Z14" s="7"/>
      <c r="AA14" s="4"/>
      <c r="AB14" s="4"/>
      <c r="AC14" s="4"/>
      <c r="AD14" s="13" t="str">
        <f t="shared" si="4"/>
        <v>Not in Line with Total # Reached</v>
      </c>
      <c r="AE14" s="4"/>
      <c r="AF14" s="4"/>
      <c r="AG14" s="4"/>
      <c r="AH14" s="4"/>
      <c r="AI14" s="4"/>
      <c r="AJ14" s="13" t="str">
        <f t="shared" si="5"/>
        <v>Not in Line with Total # Reached</v>
      </c>
    </row>
    <row r="15" spans="1:36" ht="66.599999999999994" customHeight="1" x14ac:dyDescent="0.3">
      <c r="A15" s="8" t="s">
        <v>25</v>
      </c>
      <c r="B15" s="6" t="s">
        <v>40</v>
      </c>
      <c r="C15" s="5" t="s">
        <v>59</v>
      </c>
      <c r="D15" s="5"/>
      <c r="E15" s="10">
        <v>666666.66666666663</v>
      </c>
      <c r="F15" s="27">
        <v>560087</v>
      </c>
      <c r="G15" s="9">
        <f t="shared" si="0"/>
        <v>0.8401305</v>
      </c>
      <c r="H15" s="28" t="s">
        <v>824</v>
      </c>
      <c r="I15" s="7"/>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4"/>
      <c r="AB15" s="4"/>
      <c r="AC15" s="4"/>
      <c r="AD15" s="13" t="str">
        <f t="shared" si="4"/>
        <v>Not in Line with Total # Reached</v>
      </c>
      <c r="AE15" s="4"/>
      <c r="AF15" s="4"/>
      <c r="AG15" s="4"/>
      <c r="AH15" s="4"/>
      <c r="AI15" s="4"/>
      <c r="AJ15" s="13" t="str">
        <f t="shared" si="5"/>
        <v>Not in Line with Total # Reached</v>
      </c>
    </row>
    <row r="16" spans="1:36" ht="66.599999999999994" customHeight="1" x14ac:dyDescent="0.3">
      <c r="A16" s="8" t="s">
        <v>26</v>
      </c>
      <c r="B16" s="6" t="s">
        <v>41</v>
      </c>
      <c r="C16" s="5" t="s">
        <v>58</v>
      </c>
      <c r="D16" s="5"/>
      <c r="E16" s="10">
        <v>10</v>
      </c>
      <c r="F16" s="27">
        <v>1168</v>
      </c>
      <c r="G16" s="9">
        <f t="shared" si="0"/>
        <v>116.8</v>
      </c>
      <c r="H16" s="28"/>
      <c r="I16" s="7"/>
      <c r="J16" s="7"/>
      <c r="K16" s="7"/>
      <c r="L16" s="7"/>
      <c r="M16" s="7"/>
      <c r="N16" s="13" t="str">
        <f t="shared" si="1"/>
        <v>Not in Line with Total # Reached</v>
      </c>
      <c r="O16" s="7"/>
      <c r="P16" s="7"/>
      <c r="Q16" s="7"/>
      <c r="R16" s="13" t="str">
        <f t="shared" si="2"/>
        <v>Not in Line with Total # Reached</v>
      </c>
      <c r="S16" s="7"/>
      <c r="T16" s="7"/>
      <c r="U16" s="7"/>
      <c r="V16" s="7"/>
      <c r="W16" s="7"/>
      <c r="X16" s="7"/>
      <c r="Y16" s="13" t="str">
        <f t="shared" si="3"/>
        <v>Not in Line with Total # Reached</v>
      </c>
      <c r="Z16" s="7"/>
      <c r="AA16" s="4"/>
      <c r="AB16" s="4"/>
      <c r="AC16" s="4"/>
      <c r="AD16" s="13" t="str">
        <f t="shared" si="4"/>
        <v>Not in Line with Total # Reached</v>
      </c>
      <c r="AE16" s="4"/>
      <c r="AF16" s="4"/>
      <c r="AG16" s="4"/>
      <c r="AH16" s="4"/>
      <c r="AI16" s="4"/>
      <c r="AJ16" s="13" t="str">
        <f t="shared" si="5"/>
        <v>Not in Line with Total # Reached</v>
      </c>
    </row>
    <row r="17" spans="1:36" ht="66.599999999999994" customHeight="1" x14ac:dyDescent="0.3">
      <c r="A17" s="8" t="s">
        <v>27</v>
      </c>
      <c r="B17" s="6" t="s">
        <v>42</v>
      </c>
      <c r="C17" s="12" t="s">
        <v>57</v>
      </c>
      <c r="D17" s="12"/>
      <c r="E17" s="10">
        <v>10</v>
      </c>
      <c r="F17" s="27">
        <v>20</v>
      </c>
      <c r="G17" s="9">
        <f t="shared" si="0"/>
        <v>2</v>
      </c>
      <c r="H17" s="28" t="s">
        <v>825</v>
      </c>
      <c r="I17" s="7"/>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4"/>
      <c r="AB17" s="4"/>
      <c r="AC17" s="4"/>
      <c r="AD17" s="13" t="str">
        <f t="shared" si="4"/>
        <v>Not in Line with Total # Reached</v>
      </c>
      <c r="AE17" s="4"/>
      <c r="AF17" s="4"/>
      <c r="AG17" s="4"/>
      <c r="AH17" s="4"/>
      <c r="AI17" s="4"/>
      <c r="AJ17" s="13" t="str">
        <f t="shared" si="5"/>
        <v>Not in Line with Total # Reached</v>
      </c>
    </row>
    <row r="18" spans="1:36" ht="66.599999999999994" customHeight="1" x14ac:dyDescent="0.3">
      <c r="A18" s="18" t="s">
        <v>28</v>
      </c>
      <c r="B18" s="6" t="s">
        <v>127</v>
      </c>
      <c r="C18" s="12" t="s">
        <v>57</v>
      </c>
      <c r="D18" s="12"/>
      <c r="E18" s="11">
        <v>5</v>
      </c>
      <c r="F18" s="27">
        <v>7</v>
      </c>
      <c r="G18" s="9">
        <f t="shared" si="0"/>
        <v>1.4</v>
      </c>
      <c r="H18" s="28" t="s">
        <v>826</v>
      </c>
      <c r="I18" s="7"/>
      <c r="J18" s="7"/>
      <c r="K18" s="7"/>
      <c r="L18" s="7"/>
      <c r="M18" s="7"/>
      <c r="N18" s="13" t="str">
        <f t="shared" si="1"/>
        <v>Not in Line with Total # Reached</v>
      </c>
      <c r="O18" s="7"/>
      <c r="P18" s="7"/>
      <c r="Q18" s="7"/>
      <c r="R18" s="13" t="str">
        <f t="shared" si="2"/>
        <v>Not in Line with Total # Reached</v>
      </c>
      <c r="S18" s="7"/>
      <c r="T18" s="7"/>
      <c r="U18" s="7"/>
      <c r="V18" s="7"/>
      <c r="W18" s="7"/>
      <c r="X18" s="7"/>
      <c r="Y18" s="13" t="str">
        <f t="shared" si="3"/>
        <v>Not in Line with Total # Reached</v>
      </c>
      <c r="Z18" s="7"/>
      <c r="AA18" s="4"/>
      <c r="AB18" s="4"/>
      <c r="AC18" s="4"/>
      <c r="AD18" s="13" t="str">
        <f t="shared" si="4"/>
        <v>Not in Line with Total # Reached</v>
      </c>
      <c r="AE18" s="4"/>
      <c r="AF18" s="4"/>
      <c r="AG18" s="4"/>
      <c r="AH18" s="4"/>
      <c r="AI18" s="4"/>
      <c r="AJ18" s="13" t="str">
        <f t="shared" si="5"/>
        <v>Not in Line with Total # Reached</v>
      </c>
    </row>
  </sheetData>
  <mergeCells count="14">
    <mergeCell ref="AE4:AI4"/>
    <mergeCell ref="A4:A5"/>
    <mergeCell ref="B4:B5"/>
    <mergeCell ref="C4:C5"/>
    <mergeCell ref="E4:E5"/>
    <mergeCell ref="F4:F5"/>
    <mergeCell ref="G4:G5"/>
    <mergeCell ref="H4:H5"/>
    <mergeCell ref="D4:D5"/>
    <mergeCell ref="I4:I5"/>
    <mergeCell ref="J4:M4"/>
    <mergeCell ref="O4:Q4"/>
    <mergeCell ref="S4:X4"/>
    <mergeCell ref="Z4:AC4"/>
  </mergeCells>
  <dataValidations count="1">
    <dataValidation type="list" allowBlank="1" showInputMessage="1" showErrorMessage="1" sqref="I6:I18" xr:uid="{7F47FA65-D0EE-4C54-BB81-0BD79A5FF5AA}">
      <formula1>"YES,NO"</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690D-97AE-42BE-8229-32289C134D97}">
  <sheetPr>
    <tabColor theme="9" tint="0.79998168889431442"/>
  </sheetPr>
  <dimension ref="A1:AJ18"/>
  <sheetViews>
    <sheetView zoomScale="70" zoomScaleNormal="70" workbookViewId="0">
      <pane xSplit="1" ySplit="5" topLeftCell="B6" activePane="bottomRight" state="frozenSplit"/>
      <selection pane="topRight" activeCell="B1" sqref="B1"/>
      <selection pane="bottomLeft" activeCell="A5" sqref="A5"/>
      <selection pane="bottomRight" activeCell="F6" sqref="F6:F18"/>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8" width="10.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10">
        <v>3.5</v>
      </c>
      <c r="F6" s="27">
        <v>4</v>
      </c>
      <c r="G6" s="9">
        <f t="shared" ref="G6:G18" si="0">IFERROR((F6/E6),"")</f>
        <v>1.1428571428571428</v>
      </c>
      <c r="H6" s="20" t="s">
        <v>827</v>
      </c>
      <c r="I6" s="19" t="s">
        <v>66</v>
      </c>
      <c r="J6" s="7">
        <v>2</v>
      </c>
      <c r="K6" s="7">
        <v>1</v>
      </c>
      <c r="L6" s="7"/>
      <c r="M6" s="7"/>
      <c r="N6" s="13" t="str">
        <f t="shared" ref="N6:N18" si="1">IF(SUM(J6:M6)=$F6, "In Line with Total # Reached", "Not in Line with Total # Reached")</f>
        <v>Not in Line with Total # Reached</v>
      </c>
      <c r="O6" s="7"/>
      <c r="P6" s="7" t="s">
        <v>91</v>
      </c>
      <c r="Q6" s="7"/>
      <c r="R6" s="13" t="str">
        <f t="shared" ref="R6:R18" si="2">IF(SUM(O6:Q6)=$F6, "In Line with Total # Reached", "Not in Line with Total # Reached")</f>
        <v>Not in Line with Total # Reached</v>
      </c>
      <c r="S6" s="7">
        <v>1</v>
      </c>
      <c r="T6" s="7">
        <v>2</v>
      </c>
      <c r="U6" s="7"/>
      <c r="V6" s="7"/>
      <c r="W6" s="7"/>
      <c r="X6" s="7"/>
      <c r="Y6" s="13" t="str">
        <f t="shared" ref="Y6:Y18" si="3">IF(SUM(S6:X6)=$F6, "In Line with Total # Reached", "Not in Line with Total # Reached")</f>
        <v>Not in Line with Total # Reached</v>
      </c>
      <c r="Z6" s="7">
        <v>2</v>
      </c>
      <c r="AA6" s="7"/>
      <c r="AB6" s="7"/>
      <c r="AC6" s="7"/>
      <c r="AD6" s="13" t="str">
        <f t="shared" ref="AD6:AD18" si="4">IF(SUM(Z6:AC6)=$F6, "In Line with Total # Reached", "Not in Line with Total # Reached")</f>
        <v>Not in Line with Total # Reached</v>
      </c>
      <c r="AE6" s="7" t="s">
        <v>67</v>
      </c>
      <c r="AF6" s="7">
        <v>1</v>
      </c>
      <c r="AG6" s="7"/>
      <c r="AH6" s="7">
        <v>1</v>
      </c>
      <c r="AI6" s="7"/>
      <c r="AJ6" s="13" t="str">
        <f t="shared" ref="AJ6:AJ18" si="5">IF(SUM(AE6:AI6)=$F6, "In Line with Total # Reached", "Not in Line with Total # Reached")</f>
        <v>Not in Line with Total # Reached</v>
      </c>
    </row>
    <row r="7" spans="1:36" ht="118.2" customHeight="1" x14ac:dyDescent="0.3">
      <c r="A7" s="8" t="s">
        <v>17</v>
      </c>
      <c r="B7" s="6" t="s">
        <v>32</v>
      </c>
      <c r="C7" s="5" t="s">
        <v>56</v>
      </c>
      <c r="D7" s="5"/>
      <c r="E7" s="10">
        <v>60</v>
      </c>
      <c r="F7" s="27">
        <v>51</v>
      </c>
      <c r="G7" s="9">
        <f t="shared" si="0"/>
        <v>0.85</v>
      </c>
      <c r="H7" s="20" t="s">
        <v>92</v>
      </c>
      <c r="I7" s="19" t="s">
        <v>66</v>
      </c>
      <c r="J7" s="7">
        <v>14</v>
      </c>
      <c r="K7" s="7">
        <v>37</v>
      </c>
      <c r="L7" s="7"/>
      <c r="M7" s="7"/>
      <c r="N7" s="13" t="str">
        <f t="shared" si="1"/>
        <v>In Line with Total # Reached</v>
      </c>
      <c r="O7" s="7"/>
      <c r="P7" s="7" t="s">
        <v>91</v>
      </c>
      <c r="Q7" s="7"/>
      <c r="R7" s="13" t="str">
        <f t="shared" si="2"/>
        <v>Not in Line with Total # Reached</v>
      </c>
      <c r="S7" s="7">
        <v>35</v>
      </c>
      <c r="T7" s="7">
        <v>8</v>
      </c>
      <c r="U7" s="7">
        <v>5</v>
      </c>
      <c r="V7" s="7">
        <v>3</v>
      </c>
      <c r="W7" s="7"/>
      <c r="X7" s="7"/>
      <c r="Y7" s="13" t="str">
        <f t="shared" si="3"/>
        <v>In Line with Total # Reached</v>
      </c>
      <c r="Z7" s="7"/>
      <c r="AA7" s="7"/>
      <c r="AB7" s="7"/>
      <c r="AC7" s="7"/>
      <c r="AD7" s="13" t="str">
        <f t="shared" si="4"/>
        <v>Not in Line with Total # Reached</v>
      </c>
      <c r="AE7" s="7"/>
      <c r="AF7" s="7"/>
      <c r="AG7" s="7"/>
      <c r="AH7" s="7"/>
      <c r="AI7" s="7"/>
      <c r="AJ7" s="13" t="str">
        <f t="shared" si="5"/>
        <v>Not in Line with Total # Reached</v>
      </c>
    </row>
    <row r="8" spans="1:36" ht="84.6" customHeight="1" x14ac:dyDescent="0.3">
      <c r="A8" s="8" t="s">
        <v>18</v>
      </c>
      <c r="B8" s="6" t="s">
        <v>33</v>
      </c>
      <c r="C8" s="5" t="s">
        <v>56</v>
      </c>
      <c r="D8" s="5"/>
      <c r="E8" s="10">
        <v>15</v>
      </c>
      <c r="F8" s="27">
        <v>23</v>
      </c>
      <c r="G8" s="9">
        <f t="shared" si="0"/>
        <v>1.5333333333333334</v>
      </c>
      <c r="H8" s="20" t="s">
        <v>93</v>
      </c>
      <c r="I8" s="19" t="s">
        <v>71</v>
      </c>
      <c r="J8" s="7"/>
      <c r="K8" s="7"/>
      <c r="L8" s="7"/>
      <c r="M8" s="7"/>
      <c r="N8" s="13" t="str">
        <f t="shared" si="1"/>
        <v>Not in Line with Total # Reached</v>
      </c>
      <c r="O8" s="7"/>
      <c r="P8" s="7"/>
      <c r="Q8" s="7"/>
      <c r="R8" s="13" t="str">
        <f t="shared" si="2"/>
        <v>Not in Line with Total # Reached</v>
      </c>
      <c r="S8" s="7"/>
      <c r="T8" s="7"/>
      <c r="U8" s="7"/>
      <c r="V8" s="7"/>
      <c r="W8" s="7"/>
      <c r="X8" s="7"/>
      <c r="Y8" s="13" t="str">
        <f t="shared" si="3"/>
        <v>Not in Line with Total # Reached</v>
      </c>
      <c r="Z8" s="7"/>
      <c r="AA8" s="7"/>
      <c r="AB8" s="7"/>
      <c r="AC8" s="7"/>
      <c r="AD8" s="13" t="str">
        <f t="shared" si="4"/>
        <v>Not in Line with Total # Reached</v>
      </c>
      <c r="AE8" s="7"/>
      <c r="AF8" s="7"/>
      <c r="AG8" s="7"/>
      <c r="AH8" s="7"/>
      <c r="AI8" s="7"/>
      <c r="AJ8" s="13" t="str">
        <f t="shared" si="5"/>
        <v>Not in Line with Total # Reached</v>
      </c>
    </row>
    <row r="9" spans="1:36" ht="103.8" customHeight="1" x14ac:dyDescent="0.3">
      <c r="A9" s="8" t="s">
        <v>19</v>
      </c>
      <c r="B9" s="6" t="s">
        <v>60</v>
      </c>
      <c r="C9" s="5" t="s">
        <v>54</v>
      </c>
      <c r="D9" s="5"/>
      <c r="E9" s="10">
        <v>30</v>
      </c>
      <c r="F9" s="27">
        <v>50</v>
      </c>
      <c r="G9" s="9">
        <f t="shared" si="0"/>
        <v>1.6666666666666667</v>
      </c>
      <c r="H9" s="20" t="s">
        <v>94</v>
      </c>
      <c r="I9" s="19" t="s">
        <v>71</v>
      </c>
      <c r="J9" s="7"/>
      <c r="K9" s="7"/>
      <c r="L9" s="7"/>
      <c r="M9" s="7"/>
      <c r="N9" s="13" t="str">
        <f t="shared" si="1"/>
        <v>Not in Line with Total # Reached</v>
      </c>
      <c r="O9" s="7"/>
      <c r="P9" s="7"/>
      <c r="Q9" s="7"/>
      <c r="R9" s="13" t="str">
        <f t="shared" si="2"/>
        <v>Not in Line with Total # Reached</v>
      </c>
      <c r="S9" s="7"/>
      <c r="T9" s="7"/>
      <c r="U9" s="7"/>
      <c r="V9" s="7"/>
      <c r="W9" s="7"/>
      <c r="X9" s="7"/>
      <c r="Y9" s="13" t="str">
        <f t="shared" si="3"/>
        <v>Not in Line with Total # Reached</v>
      </c>
      <c r="Z9" s="7"/>
      <c r="AA9" s="7"/>
      <c r="AB9" s="7"/>
      <c r="AC9" s="7"/>
      <c r="AD9" s="13" t="str">
        <f t="shared" si="4"/>
        <v>Not in Line with Total # Reached</v>
      </c>
      <c r="AE9" s="7"/>
      <c r="AF9" s="7"/>
      <c r="AG9" s="7"/>
      <c r="AH9" s="7"/>
      <c r="AI9" s="7"/>
      <c r="AJ9" s="13" t="str">
        <f t="shared" si="5"/>
        <v>Not in Line with Total # Reached</v>
      </c>
    </row>
    <row r="10" spans="1:36" ht="86.4" customHeight="1" x14ac:dyDescent="0.3">
      <c r="A10" s="8" t="s">
        <v>20</v>
      </c>
      <c r="B10" s="6" t="s">
        <v>61</v>
      </c>
      <c r="C10" s="5" t="s">
        <v>55</v>
      </c>
      <c r="D10" s="5"/>
      <c r="E10" s="10">
        <v>60</v>
      </c>
      <c r="F10" s="27">
        <v>33</v>
      </c>
      <c r="G10" s="9">
        <f t="shared" si="0"/>
        <v>0.55000000000000004</v>
      </c>
      <c r="H10" s="20" t="s">
        <v>95</v>
      </c>
      <c r="I10" s="19" t="s">
        <v>71</v>
      </c>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7"/>
      <c r="AB10" s="7"/>
      <c r="AC10" s="7"/>
      <c r="AD10" s="13" t="str">
        <f t="shared" si="4"/>
        <v>Not in Line with Total # Reached</v>
      </c>
      <c r="AE10" s="7"/>
      <c r="AF10" s="7"/>
      <c r="AG10" s="7"/>
      <c r="AH10" s="7"/>
      <c r="AI10" s="7"/>
      <c r="AJ10" s="13" t="str">
        <f t="shared" si="5"/>
        <v>Not in Line with Total # Reached</v>
      </c>
    </row>
    <row r="11" spans="1:36" ht="117.6" customHeight="1" x14ac:dyDescent="0.3">
      <c r="A11" s="8" t="s">
        <v>21</v>
      </c>
      <c r="B11" s="6" t="s">
        <v>34</v>
      </c>
      <c r="C11" s="5" t="s">
        <v>56</v>
      </c>
      <c r="D11" s="5"/>
      <c r="E11" s="10">
        <v>200</v>
      </c>
      <c r="F11" s="27"/>
      <c r="G11" s="9">
        <f t="shared" si="0"/>
        <v>0</v>
      </c>
      <c r="H11" s="9" t="s">
        <v>96</v>
      </c>
      <c r="I11" s="19" t="s">
        <v>66</v>
      </c>
      <c r="J11" s="7"/>
      <c r="K11" s="7"/>
      <c r="L11" s="7"/>
      <c r="M11" s="7"/>
      <c r="N11" s="13" t="str">
        <f t="shared" si="1"/>
        <v>In Line with Total # Reached</v>
      </c>
      <c r="O11" s="7"/>
      <c r="P11" s="7"/>
      <c r="Q11" s="7"/>
      <c r="R11" s="13" t="str">
        <f t="shared" si="2"/>
        <v>In Line with Total # Reached</v>
      </c>
      <c r="S11" s="7"/>
      <c r="T11" s="7"/>
      <c r="U11" s="7"/>
      <c r="V11" s="7"/>
      <c r="W11" s="7"/>
      <c r="X11" s="7"/>
      <c r="Y11" s="13" t="str">
        <f t="shared" si="3"/>
        <v>In Line with Total # Reached</v>
      </c>
      <c r="Z11" s="7"/>
      <c r="AA11" s="7"/>
      <c r="AB11" s="7"/>
      <c r="AC11" s="7"/>
      <c r="AD11" s="13" t="str">
        <f t="shared" si="4"/>
        <v>In Line with Total # Reached</v>
      </c>
      <c r="AE11" s="7"/>
      <c r="AF11" s="7"/>
      <c r="AG11" s="7"/>
      <c r="AH11" s="7"/>
      <c r="AI11" s="7"/>
      <c r="AJ11" s="13" t="str">
        <f t="shared" si="5"/>
        <v>In Line with Total # Reached</v>
      </c>
    </row>
    <row r="12" spans="1:36" ht="81" customHeight="1" x14ac:dyDescent="0.3">
      <c r="A12" s="8" t="s">
        <v>22</v>
      </c>
      <c r="B12" s="6" t="s">
        <v>62</v>
      </c>
      <c r="C12" s="12" t="s">
        <v>57</v>
      </c>
      <c r="D12" s="12"/>
      <c r="E12" s="10">
        <v>5</v>
      </c>
      <c r="F12" s="27">
        <v>2</v>
      </c>
      <c r="G12" s="9">
        <f t="shared" si="0"/>
        <v>0.4</v>
      </c>
      <c r="H12" s="20" t="s">
        <v>97</v>
      </c>
      <c r="I12" s="19" t="s">
        <v>71</v>
      </c>
      <c r="J12" s="7"/>
      <c r="K12" s="7"/>
      <c r="L12" s="7"/>
      <c r="M12" s="7"/>
      <c r="N12" s="13" t="str">
        <f t="shared" si="1"/>
        <v>Not in Line with Total # Reached</v>
      </c>
      <c r="O12" s="7"/>
      <c r="P12" s="7"/>
      <c r="Q12" s="7"/>
      <c r="R12" s="13" t="str">
        <f t="shared" si="2"/>
        <v>Not in Line with Total # Reached</v>
      </c>
      <c r="S12" s="7"/>
      <c r="T12" s="7"/>
      <c r="U12" s="7"/>
      <c r="V12" s="7"/>
      <c r="W12" s="7"/>
      <c r="X12" s="7"/>
      <c r="Y12" s="13" t="str">
        <f t="shared" si="3"/>
        <v>Not in Line with Total # Reached</v>
      </c>
      <c r="Z12" s="7"/>
      <c r="AA12" s="7"/>
      <c r="AB12" s="7"/>
      <c r="AC12" s="7"/>
      <c r="AD12" s="13" t="str">
        <f t="shared" si="4"/>
        <v>Not in Line with Total # Reached</v>
      </c>
      <c r="AE12" s="7"/>
      <c r="AF12" s="7"/>
      <c r="AG12" s="7"/>
      <c r="AH12" s="7"/>
      <c r="AI12" s="7"/>
      <c r="AJ12" s="13" t="str">
        <f t="shared" si="5"/>
        <v>Not in Line with Total # Reached</v>
      </c>
    </row>
    <row r="13" spans="1:36" ht="94.2" customHeight="1" x14ac:dyDescent="0.3">
      <c r="A13" s="8" t="s">
        <v>23</v>
      </c>
      <c r="B13" s="6" t="s">
        <v>38</v>
      </c>
      <c r="C13" s="5" t="s">
        <v>56</v>
      </c>
      <c r="D13" s="5"/>
      <c r="E13" s="10">
        <v>900</v>
      </c>
      <c r="F13" s="27">
        <v>925</v>
      </c>
      <c r="G13" s="9">
        <f t="shared" si="0"/>
        <v>1.0277777777777777</v>
      </c>
      <c r="H13" s="20" t="s">
        <v>98</v>
      </c>
      <c r="I13" s="19" t="s">
        <v>66</v>
      </c>
      <c r="J13" s="7"/>
      <c r="K13" s="7"/>
      <c r="L13" s="7"/>
      <c r="M13" s="7"/>
      <c r="N13" s="13" t="str">
        <f t="shared" si="1"/>
        <v>Not in Line with Total # Reached</v>
      </c>
      <c r="O13" s="7"/>
      <c r="P13" s="7"/>
      <c r="Q13" s="7"/>
      <c r="R13" s="13" t="str">
        <f t="shared" si="2"/>
        <v>Not in Line with Total # Reached</v>
      </c>
      <c r="S13" s="7"/>
      <c r="T13" s="7"/>
      <c r="U13" s="7"/>
      <c r="V13" s="7"/>
      <c r="W13" s="7"/>
      <c r="X13" s="7"/>
      <c r="Y13" s="13" t="str">
        <f t="shared" si="3"/>
        <v>Not in Line with Total # Reached</v>
      </c>
      <c r="Z13" s="7"/>
      <c r="AA13" s="7"/>
      <c r="AB13" s="7"/>
      <c r="AC13" s="7"/>
      <c r="AD13" s="13" t="str">
        <f t="shared" si="4"/>
        <v>Not in Line with Total # Reached</v>
      </c>
      <c r="AE13" s="7"/>
      <c r="AF13" s="7"/>
      <c r="AG13" s="7"/>
      <c r="AH13" s="7"/>
      <c r="AI13" s="7"/>
      <c r="AJ13" s="13" t="str">
        <f t="shared" si="5"/>
        <v>Not in Line with Total # Reached</v>
      </c>
    </row>
    <row r="14" spans="1:36" ht="87.6" customHeight="1" x14ac:dyDescent="0.3">
      <c r="A14" s="8" t="s">
        <v>24</v>
      </c>
      <c r="B14" s="6" t="s">
        <v>39</v>
      </c>
      <c r="C14" s="5" t="s">
        <v>56</v>
      </c>
      <c r="D14" s="5"/>
      <c r="E14" s="10">
        <v>300</v>
      </c>
      <c r="F14" s="27">
        <v>1035</v>
      </c>
      <c r="G14" s="9">
        <f t="shared" si="0"/>
        <v>3.45</v>
      </c>
      <c r="H14" s="20" t="s">
        <v>98</v>
      </c>
      <c r="I14" s="19" t="s">
        <v>66</v>
      </c>
      <c r="J14" s="7"/>
      <c r="K14" s="7"/>
      <c r="L14" s="7"/>
      <c r="M14" s="7"/>
      <c r="N14" s="13" t="str">
        <f t="shared" si="1"/>
        <v>Not in Line with Total # Reached</v>
      </c>
      <c r="O14" s="7"/>
      <c r="P14" s="7"/>
      <c r="Q14" s="7"/>
      <c r="R14" s="13" t="str">
        <f t="shared" si="2"/>
        <v>Not in Line with Total # Reached</v>
      </c>
      <c r="S14" s="7"/>
      <c r="T14" s="7"/>
      <c r="U14" s="7"/>
      <c r="V14" s="7"/>
      <c r="W14" s="7"/>
      <c r="X14" s="7"/>
      <c r="Y14" s="13" t="str">
        <f t="shared" si="3"/>
        <v>Not in Line with Total # Reached</v>
      </c>
      <c r="Z14" s="7"/>
      <c r="AA14" s="7"/>
      <c r="AB14" s="7"/>
      <c r="AC14" s="7"/>
      <c r="AD14" s="13" t="str">
        <f t="shared" si="4"/>
        <v>Not in Line with Total # Reached</v>
      </c>
      <c r="AE14" s="7"/>
      <c r="AF14" s="7"/>
      <c r="AG14" s="7"/>
      <c r="AH14" s="7"/>
      <c r="AI14" s="7"/>
      <c r="AJ14" s="13" t="str">
        <f t="shared" si="5"/>
        <v>Not in Line with Total # Reached</v>
      </c>
    </row>
    <row r="15" spans="1:36" ht="66.599999999999994" customHeight="1" x14ac:dyDescent="0.3">
      <c r="A15" s="8" t="s">
        <v>25</v>
      </c>
      <c r="B15" s="6" t="s">
        <v>40</v>
      </c>
      <c r="C15" s="5" t="s">
        <v>59</v>
      </c>
      <c r="D15" s="5"/>
      <c r="E15" s="10">
        <v>666666.66666666663</v>
      </c>
      <c r="F15" s="27">
        <v>46526</v>
      </c>
      <c r="G15" s="9">
        <f t="shared" si="0"/>
        <v>6.9789000000000004E-2</v>
      </c>
      <c r="H15" s="20" t="s">
        <v>828</v>
      </c>
      <c r="I15" s="1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10">
        <v>10</v>
      </c>
      <c r="F16" s="27">
        <v>1</v>
      </c>
      <c r="G16" s="9">
        <f t="shared" si="0"/>
        <v>0.1</v>
      </c>
      <c r="H16" s="9" t="s">
        <v>829</v>
      </c>
      <c r="I16" s="19" t="s">
        <v>71</v>
      </c>
      <c r="J16" s="7"/>
      <c r="K16" s="7"/>
      <c r="L16" s="7"/>
      <c r="M16" s="7"/>
      <c r="N16" s="13" t="str">
        <f t="shared" si="1"/>
        <v>Not in Line with Total # Reached</v>
      </c>
      <c r="O16" s="7"/>
      <c r="P16" s="7"/>
      <c r="Q16" s="7"/>
      <c r="R16" s="13" t="str">
        <f t="shared" si="2"/>
        <v>Not in Line with Total # Reached</v>
      </c>
      <c r="S16" s="7"/>
      <c r="T16" s="7"/>
      <c r="U16" s="7"/>
      <c r="V16" s="7"/>
      <c r="W16" s="7"/>
      <c r="X16" s="7"/>
      <c r="Y16" s="13" t="str">
        <f t="shared" si="3"/>
        <v>Not in Line with Total # Reached</v>
      </c>
      <c r="Z16" s="7"/>
      <c r="AA16" s="7"/>
      <c r="AB16" s="7"/>
      <c r="AC16" s="7"/>
      <c r="AD16" s="13" t="str">
        <f t="shared" si="4"/>
        <v>Not in Line with Total # Reached</v>
      </c>
      <c r="AE16" s="7"/>
      <c r="AF16" s="7"/>
      <c r="AG16" s="7"/>
      <c r="AH16" s="7"/>
      <c r="AI16" s="7"/>
      <c r="AJ16" s="13" t="str">
        <f t="shared" si="5"/>
        <v>Not in Line with Total # Reached</v>
      </c>
    </row>
    <row r="17" spans="1:36" ht="66.599999999999994" customHeight="1" x14ac:dyDescent="0.3">
      <c r="A17" s="8" t="s">
        <v>27</v>
      </c>
      <c r="B17" s="6" t="s">
        <v>42</v>
      </c>
      <c r="C17" s="12" t="s">
        <v>57</v>
      </c>
      <c r="D17" s="12"/>
      <c r="E17" s="10">
        <v>10</v>
      </c>
      <c r="F17" s="27">
        <v>17</v>
      </c>
      <c r="G17" s="9">
        <f t="shared" si="0"/>
        <v>1.7</v>
      </c>
      <c r="H17" s="20" t="s">
        <v>99</v>
      </c>
      <c r="I17" s="1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43</v>
      </c>
      <c r="C18" s="12" t="s">
        <v>57</v>
      </c>
      <c r="D18" s="12"/>
      <c r="E18" s="11">
        <v>5</v>
      </c>
      <c r="F18" s="27">
        <v>16</v>
      </c>
      <c r="G18" s="9">
        <f t="shared" si="0"/>
        <v>3.2</v>
      </c>
      <c r="H18" s="20" t="s">
        <v>100</v>
      </c>
      <c r="I18" s="19" t="s">
        <v>71</v>
      </c>
      <c r="J18" s="7"/>
      <c r="K18" s="7"/>
      <c r="L18" s="7"/>
      <c r="M18" s="7"/>
      <c r="N18" s="13" t="str">
        <f t="shared" si="1"/>
        <v>Not in Line with Total # Reached</v>
      </c>
      <c r="O18" s="7"/>
      <c r="P18" s="7"/>
      <c r="Q18" s="7"/>
      <c r="R18" s="13" t="str">
        <f t="shared" si="2"/>
        <v>Not in Line with Total # Reached</v>
      </c>
      <c r="S18" s="7"/>
      <c r="T18" s="7"/>
      <c r="U18" s="7"/>
      <c r="V18" s="7"/>
      <c r="W18" s="7"/>
      <c r="X18" s="7"/>
      <c r="Y18" s="13" t="str">
        <f t="shared" si="3"/>
        <v>Not in Line with Total # Reached</v>
      </c>
      <c r="Z18" s="7"/>
      <c r="AA18" s="7"/>
      <c r="AB18" s="7"/>
      <c r="AC18" s="7"/>
      <c r="AD18" s="13" t="str">
        <f t="shared" si="4"/>
        <v>Not in Line with Total # Reached</v>
      </c>
      <c r="AE18" s="7"/>
      <c r="AF18" s="7"/>
      <c r="AG18" s="7"/>
      <c r="AH18" s="7"/>
      <c r="AI18" s="7"/>
      <c r="AJ18" s="13" t="str">
        <f t="shared" si="5"/>
        <v>Not in Line with Total # Reached</v>
      </c>
    </row>
  </sheetData>
  <mergeCells count="14">
    <mergeCell ref="AE4:AI4"/>
    <mergeCell ref="A4:A5"/>
    <mergeCell ref="B4:B5"/>
    <mergeCell ref="C4:C5"/>
    <mergeCell ref="E4:E5"/>
    <mergeCell ref="F4:F5"/>
    <mergeCell ref="G4:G5"/>
    <mergeCell ref="D4:D5"/>
    <mergeCell ref="H4:H5"/>
    <mergeCell ref="I4:I5"/>
    <mergeCell ref="J4:M4"/>
    <mergeCell ref="O4:Q4"/>
    <mergeCell ref="S4:X4"/>
    <mergeCell ref="Z4:AC4"/>
  </mergeCells>
  <conditionalFormatting sqref="J6">
    <cfRule type="expression" dxfId="235" priority="23">
      <formula>$I6="NO"</formula>
    </cfRule>
    <cfRule type="expression" dxfId="234" priority="24">
      <formula>$I6="YES"</formula>
    </cfRule>
  </conditionalFormatting>
  <conditionalFormatting sqref="K6:M6">
    <cfRule type="expression" dxfId="233" priority="21">
      <formula>$I6="NO"</formula>
    </cfRule>
    <cfRule type="expression" dxfId="232" priority="22">
      <formula>$I6="YES"</formula>
    </cfRule>
  </conditionalFormatting>
  <conditionalFormatting sqref="O6:Q6">
    <cfRule type="expression" dxfId="231" priority="19">
      <formula>$I6="NO"</formula>
    </cfRule>
    <cfRule type="expression" dxfId="230" priority="20">
      <formula>$I6="YES"</formula>
    </cfRule>
  </conditionalFormatting>
  <conditionalFormatting sqref="S6:X6">
    <cfRule type="expression" dxfId="229" priority="17">
      <formula>$I6="NO"</formula>
    </cfRule>
    <cfRule type="expression" dxfId="228" priority="18">
      <formula>$I6="YES"</formula>
    </cfRule>
  </conditionalFormatting>
  <conditionalFormatting sqref="Z6:AC6">
    <cfRule type="expression" dxfId="227" priority="15">
      <formula>$I6="NO"</formula>
    </cfRule>
    <cfRule type="expression" dxfId="226" priority="16">
      <formula>$I6="YES"</formula>
    </cfRule>
  </conditionalFormatting>
  <conditionalFormatting sqref="AE6:AI6">
    <cfRule type="expression" dxfId="225" priority="13">
      <formula>$I6="NO"</formula>
    </cfRule>
    <cfRule type="expression" dxfId="224" priority="14">
      <formula>$I6="YES"</formula>
    </cfRule>
  </conditionalFormatting>
  <conditionalFormatting sqref="J7:J18">
    <cfRule type="expression" dxfId="223" priority="11">
      <formula>$I7="NO"</formula>
    </cfRule>
    <cfRule type="expression" dxfId="222" priority="12">
      <formula>$I7="YES"</formula>
    </cfRule>
  </conditionalFormatting>
  <conditionalFormatting sqref="K7:M18">
    <cfRule type="expression" dxfId="221" priority="9">
      <formula>$I7="NO"</formula>
    </cfRule>
    <cfRule type="expression" dxfId="220" priority="10">
      <formula>$I7="YES"</formula>
    </cfRule>
  </conditionalFormatting>
  <conditionalFormatting sqref="O7:Q18">
    <cfRule type="expression" dxfId="219" priority="7">
      <formula>$I7="NO"</formula>
    </cfRule>
    <cfRule type="expression" dxfId="218" priority="8">
      <formula>$I7="YES"</formula>
    </cfRule>
  </conditionalFormatting>
  <conditionalFormatting sqref="S7:X18">
    <cfRule type="expression" dxfId="217" priority="5">
      <formula>$I7="NO"</formula>
    </cfRule>
    <cfRule type="expression" dxfId="216" priority="6">
      <formula>$I7="YES"</formula>
    </cfRule>
  </conditionalFormatting>
  <conditionalFormatting sqref="Z7:AC18">
    <cfRule type="expression" dxfId="215" priority="3">
      <formula>$I7="NO"</formula>
    </cfRule>
    <cfRule type="expression" dxfId="214" priority="4">
      <formula>$I7="YES"</formula>
    </cfRule>
  </conditionalFormatting>
  <conditionalFormatting sqref="AE7:AI18">
    <cfRule type="expression" dxfId="213" priority="1">
      <formula>$I7="NO"</formula>
    </cfRule>
    <cfRule type="expression" dxfId="212" priority="2">
      <formula>$I7="YES"</formula>
    </cfRule>
  </conditionalFormatting>
  <dataValidations count="1">
    <dataValidation type="list" allowBlank="1" showInputMessage="1" showErrorMessage="1" sqref="I6:I18" xr:uid="{6FE28852-A077-4FEE-92E6-22A7E5436DEA}">
      <formula1>"YES,NO"</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2A7D-B395-42B1-983F-9AA7B0981920}">
  <sheetPr>
    <tabColor theme="9" tint="0.79998168889431442"/>
  </sheetPr>
  <dimension ref="A1:AJ18"/>
  <sheetViews>
    <sheetView zoomScaleNormal="100" workbookViewId="0">
      <pane xSplit="1" ySplit="5" topLeftCell="B6" activePane="bottomRight" state="frozenSplit"/>
      <selection pane="topRight" activeCell="B1" sqref="B1"/>
      <selection pane="bottomLeft" activeCell="A5" sqref="A5"/>
      <selection pane="bottomRight" activeCell="H15" sqref="H15"/>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8" width="10.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33">
        <v>3.5</v>
      </c>
      <c r="F6" s="19">
        <v>4</v>
      </c>
      <c r="G6" s="9">
        <f t="shared" ref="G6:G18" si="0">IFERROR((F6/E6),"")</f>
        <v>1.1428571428571428</v>
      </c>
      <c r="H6" s="20" t="s">
        <v>115</v>
      </c>
      <c r="I6" s="19" t="s">
        <v>66</v>
      </c>
      <c r="J6" s="27">
        <v>1</v>
      </c>
      <c r="K6" s="27">
        <v>3</v>
      </c>
      <c r="L6" s="27"/>
      <c r="M6" s="27"/>
      <c r="N6" s="13" t="str">
        <f t="shared" ref="N6:N18" si="1">IF(SUM(J6:M6)=$F6, "In Line with Total # Reached", "Not in Line with Total # Reached")</f>
        <v>In Line with Total # Reached</v>
      </c>
      <c r="O6" s="27"/>
      <c r="P6" s="27"/>
      <c r="Q6" s="27"/>
      <c r="R6" s="13" t="str">
        <f t="shared" ref="R6:R18" si="2">IF(SUM(O6:Q6)=$F6, "In Line with Total # Reached", "Not in Line with Total # Reached")</f>
        <v>Not in Line with Total # Reached</v>
      </c>
      <c r="S6" s="27">
        <v>2</v>
      </c>
      <c r="T6" s="27">
        <v>1</v>
      </c>
      <c r="U6" s="27">
        <v>1</v>
      </c>
      <c r="V6" s="27"/>
      <c r="W6" s="27"/>
      <c r="X6" s="27"/>
      <c r="Y6" s="13" t="str">
        <f t="shared" ref="Y6:Y18" si="3">IF(SUM(S6:X6)=$F6, "In Line with Total # Reached", "Not in Line with Total # Reached")</f>
        <v>In Line with Total # Reached</v>
      </c>
      <c r="Z6" s="27">
        <v>1</v>
      </c>
      <c r="AA6" s="27">
        <v>3</v>
      </c>
      <c r="AB6" s="27"/>
      <c r="AC6" s="27"/>
      <c r="AD6" s="13" t="str">
        <f t="shared" ref="AD6:AD18" si="4">IF(SUM(Z6:AC6)=$F6, "In Line with Total # Reached", "Not in Line with Total # Reached")</f>
        <v>In Line with Total # Reached</v>
      </c>
      <c r="AE6" s="27">
        <v>1</v>
      </c>
      <c r="AF6" s="27">
        <v>1</v>
      </c>
      <c r="AG6" s="27"/>
      <c r="AH6" s="27">
        <v>2</v>
      </c>
      <c r="AI6" s="27"/>
      <c r="AJ6" s="13" t="str">
        <f t="shared" ref="AJ6:AJ18" si="5">IF(SUM(AE6:AI6)=$F6, "In Line with Total # Reached", "Not in Line with Total # Reached")</f>
        <v>In Line with Total # Reached</v>
      </c>
    </row>
    <row r="7" spans="1:36" ht="118.2" customHeight="1" x14ac:dyDescent="0.3">
      <c r="A7" s="8" t="s">
        <v>17</v>
      </c>
      <c r="B7" s="6" t="s">
        <v>32</v>
      </c>
      <c r="C7" s="5" t="s">
        <v>56</v>
      </c>
      <c r="D7" s="5"/>
      <c r="E7" s="33">
        <v>60</v>
      </c>
      <c r="F7" s="19">
        <v>67</v>
      </c>
      <c r="G7" s="9">
        <f t="shared" si="0"/>
        <v>1.1166666666666667</v>
      </c>
      <c r="H7" s="20" t="s">
        <v>121</v>
      </c>
      <c r="I7" s="19" t="s">
        <v>66</v>
      </c>
      <c r="J7" s="27">
        <v>15</v>
      </c>
      <c r="K7" s="27">
        <v>52</v>
      </c>
      <c r="L7" s="27"/>
      <c r="M7" s="27"/>
      <c r="N7" s="13" t="str">
        <f t="shared" si="1"/>
        <v>In Line with Total # Reached</v>
      </c>
      <c r="O7" s="27">
        <v>0</v>
      </c>
      <c r="P7" s="27">
        <v>67</v>
      </c>
      <c r="Q7" s="27"/>
      <c r="R7" s="13" t="str">
        <f t="shared" si="2"/>
        <v>In Line with Total # Reached</v>
      </c>
      <c r="S7" s="27">
        <v>42</v>
      </c>
      <c r="T7" s="27">
        <v>12</v>
      </c>
      <c r="U7" s="27">
        <v>9</v>
      </c>
      <c r="V7" s="27">
        <v>3</v>
      </c>
      <c r="W7" s="27">
        <v>1</v>
      </c>
      <c r="X7" s="27"/>
      <c r="Y7" s="13" t="str">
        <f t="shared" si="3"/>
        <v>In Line with Total # Reached</v>
      </c>
      <c r="Z7" s="27">
        <v>3</v>
      </c>
      <c r="AA7" s="27"/>
      <c r="AB7" s="27"/>
      <c r="AC7" s="27"/>
      <c r="AD7" s="13" t="str">
        <f t="shared" si="4"/>
        <v>Not in Line with Total # Reached</v>
      </c>
      <c r="AE7" s="27"/>
      <c r="AF7" s="27">
        <v>10</v>
      </c>
      <c r="AG7" s="27">
        <v>2</v>
      </c>
      <c r="AH7" s="27"/>
      <c r="AI7" s="27"/>
      <c r="AJ7" s="13" t="str">
        <f t="shared" si="5"/>
        <v>Not in Line with Total # Reached</v>
      </c>
    </row>
    <row r="8" spans="1:36" ht="84.6" customHeight="1" x14ac:dyDescent="0.3">
      <c r="A8" s="8" t="s">
        <v>18</v>
      </c>
      <c r="B8" s="6" t="s">
        <v>33</v>
      </c>
      <c r="C8" s="5" t="s">
        <v>56</v>
      </c>
      <c r="D8" s="5"/>
      <c r="E8" s="33">
        <v>15</v>
      </c>
      <c r="F8" s="19">
        <v>16</v>
      </c>
      <c r="G8" s="9">
        <f t="shared" si="0"/>
        <v>1.0666666666666667</v>
      </c>
      <c r="H8" s="20" t="s">
        <v>122</v>
      </c>
      <c r="I8" s="19" t="s">
        <v>71</v>
      </c>
      <c r="J8" s="27"/>
      <c r="K8" s="27"/>
      <c r="L8" s="27"/>
      <c r="M8" s="27"/>
      <c r="N8" s="13" t="str">
        <f t="shared" si="1"/>
        <v>Not in Line with Total # Reached</v>
      </c>
      <c r="O8" s="27"/>
      <c r="P8" s="27"/>
      <c r="Q8" s="27"/>
      <c r="R8" s="13" t="str">
        <f t="shared" si="2"/>
        <v>Not in Line with Total # Reached</v>
      </c>
      <c r="S8" s="27"/>
      <c r="T8" s="27"/>
      <c r="U8" s="27"/>
      <c r="V8" s="27"/>
      <c r="W8" s="27"/>
      <c r="X8" s="27"/>
      <c r="Y8" s="13" t="str">
        <f t="shared" si="3"/>
        <v>Not in Line with Total # Reached</v>
      </c>
      <c r="Z8" s="27"/>
      <c r="AA8" s="27"/>
      <c r="AB8" s="27"/>
      <c r="AC8" s="27"/>
      <c r="AD8" s="13" t="str">
        <f t="shared" si="4"/>
        <v>Not in Line with Total # Reached</v>
      </c>
      <c r="AE8" s="27"/>
      <c r="AF8" s="27"/>
      <c r="AG8" s="27"/>
      <c r="AH8" s="27"/>
      <c r="AI8" s="27"/>
      <c r="AJ8" s="13" t="str">
        <f t="shared" si="5"/>
        <v>Not in Line with Total # Reached</v>
      </c>
    </row>
    <row r="9" spans="1:36" ht="103.8" customHeight="1" x14ac:dyDescent="0.3">
      <c r="A9" s="8" t="s">
        <v>19</v>
      </c>
      <c r="B9" s="6" t="s">
        <v>60</v>
      </c>
      <c r="C9" s="5" t="s">
        <v>54</v>
      </c>
      <c r="D9" s="5"/>
      <c r="E9" s="33">
        <v>30</v>
      </c>
      <c r="F9" s="19">
        <v>35</v>
      </c>
      <c r="G9" s="9">
        <f t="shared" si="0"/>
        <v>1.1666666666666667</v>
      </c>
      <c r="H9" s="20" t="s">
        <v>814</v>
      </c>
      <c r="I9" s="19" t="s">
        <v>66</v>
      </c>
      <c r="J9" s="27">
        <v>5</v>
      </c>
      <c r="K9" s="27">
        <v>25</v>
      </c>
      <c r="L9" s="27"/>
      <c r="M9" s="27"/>
      <c r="N9" s="13" t="str">
        <f t="shared" si="1"/>
        <v>Not in Line with Total # Reached</v>
      </c>
      <c r="O9" s="27"/>
      <c r="P9" s="27">
        <v>30</v>
      </c>
      <c r="Q9" s="27"/>
      <c r="R9" s="13" t="str">
        <f t="shared" si="2"/>
        <v>Not in Line with Total # Reached</v>
      </c>
      <c r="S9" s="27">
        <v>2</v>
      </c>
      <c r="T9" s="27"/>
      <c r="U9" s="27"/>
      <c r="V9" s="27"/>
      <c r="W9" s="27"/>
      <c r="X9" s="27"/>
      <c r="Y9" s="13" t="str">
        <f t="shared" si="3"/>
        <v>Not in Line with Total # Reached</v>
      </c>
      <c r="Z9" s="27"/>
      <c r="AA9" s="27"/>
      <c r="AB9" s="27"/>
      <c r="AC9" s="27"/>
      <c r="AD9" s="13" t="str">
        <f t="shared" si="4"/>
        <v>Not in Line with Total # Reached</v>
      </c>
      <c r="AE9" s="27"/>
      <c r="AF9" s="27"/>
      <c r="AG9" s="27"/>
      <c r="AH9" s="27"/>
      <c r="AI9" s="27"/>
      <c r="AJ9" s="13" t="str">
        <f t="shared" si="5"/>
        <v>Not in Line with Total # Reached</v>
      </c>
    </row>
    <row r="10" spans="1:36" ht="86.4" customHeight="1" x14ac:dyDescent="0.3">
      <c r="A10" s="8" t="s">
        <v>20</v>
      </c>
      <c r="B10" s="6" t="s">
        <v>61</v>
      </c>
      <c r="C10" s="5" t="s">
        <v>55</v>
      </c>
      <c r="D10" s="5"/>
      <c r="E10" s="33">
        <v>60</v>
      </c>
      <c r="F10" s="19">
        <v>140</v>
      </c>
      <c r="G10" s="9">
        <f t="shared" si="0"/>
        <v>2.3333333333333335</v>
      </c>
      <c r="H10" s="20" t="s">
        <v>116</v>
      </c>
      <c r="I10" s="19" t="s">
        <v>71</v>
      </c>
      <c r="J10" s="27"/>
      <c r="K10" s="27"/>
      <c r="L10" s="27"/>
      <c r="M10" s="27"/>
      <c r="N10" s="13" t="str">
        <f t="shared" si="1"/>
        <v>Not in Line with Total # Reached</v>
      </c>
      <c r="O10" s="27"/>
      <c r="P10" s="27"/>
      <c r="Q10" s="27"/>
      <c r="R10" s="13" t="str">
        <f t="shared" si="2"/>
        <v>Not in Line with Total # Reached</v>
      </c>
      <c r="S10" s="27"/>
      <c r="T10" s="27"/>
      <c r="U10" s="27"/>
      <c r="V10" s="27"/>
      <c r="W10" s="27"/>
      <c r="X10" s="27"/>
      <c r="Y10" s="13" t="str">
        <f t="shared" si="3"/>
        <v>Not in Line with Total # Reached</v>
      </c>
      <c r="Z10" s="27"/>
      <c r="AA10" s="27"/>
      <c r="AB10" s="27"/>
      <c r="AC10" s="27"/>
      <c r="AD10" s="13" t="str">
        <f t="shared" si="4"/>
        <v>Not in Line with Total # Reached</v>
      </c>
      <c r="AE10" s="27"/>
      <c r="AF10" s="27"/>
      <c r="AG10" s="27"/>
      <c r="AH10" s="27"/>
      <c r="AI10" s="27"/>
      <c r="AJ10" s="13" t="str">
        <f t="shared" si="5"/>
        <v>Not in Line with Total # Reached</v>
      </c>
    </row>
    <row r="11" spans="1:36" ht="117.6" customHeight="1" x14ac:dyDescent="0.3">
      <c r="A11" s="8" t="s">
        <v>21</v>
      </c>
      <c r="B11" s="6" t="s">
        <v>34</v>
      </c>
      <c r="C11" s="5" t="s">
        <v>56</v>
      </c>
      <c r="D11" s="5"/>
      <c r="E11" s="33">
        <v>200</v>
      </c>
      <c r="F11" s="19">
        <v>72</v>
      </c>
      <c r="G11" s="9">
        <f t="shared" si="0"/>
        <v>0.36</v>
      </c>
      <c r="H11" s="20" t="s">
        <v>815</v>
      </c>
      <c r="I11" s="19" t="s">
        <v>71</v>
      </c>
      <c r="J11" s="27"/>
      <c r="K11" s="27"/>
      <c r="L11" s="27"/>
      <c r="M11" s="27"/>
      <c r="N11" s="13" t="str">
        <f t="shared" si="1"/>
        <v>Not in Line with Total # Reached</v>
      </c>
      <c r="O11" s="27"/>
      <c r="P11" s="27"/>
      <c r="Q11" s="27"/>
      <c r="R11" s="13" t="str">
        <f t="shared" si="2"/>
        <v>Not in Line with Total # Reached</v>
      </c>
      <c r="S11" s="27"/>
      <c r="T11" s="27"/>
      <c r="U11" s="27"/>
      <c r="V11" s="27"/>
      <c r="W11" s="27"/>
      <c r="X11" s="27"/>
      <c r="Y11" s="13" t="str">
        <f t="shared" si="3"/>
        <v>Not in Line with Total # Reached</v>
      </c>
      <c r="Z11" s="27"/>
      <c r="AA11" s="27"/>
      <c r="AB11" s="27"/>
      <c r="AC11" s="27"/>
      <c r="AD11" s="13" t="str">
        <f t="shared" si="4"/>
        <v>Not in Line with Total # Reached</v>
      </c>
      <c r="AE11" s="27"/>
      <c r="AF11" s="27"/>
      <c r="AG11" s="27"/>
      <c r="AH11" s="27"/>
      <c r="AI11" s="27"/>
      <c r="AJ11" s="13" t="str">
        <f t="shared" si="5"/>
        <v>Not in Line with Total # Reached</v>
      </c>
    </row>
    <row r="12" spans="1:36" ht="81" customHeight="1" x14ac:dyDescent="0.3">
      <c r="A12" s="8" t="s">
        <v>22</v>
      </c>
      <c r="B12" s="6" t="s">
        <v>62</v>
      </c>
      <c r="C12" s="12" t="s">
        <v>57</v>
      </c>
      <c r="D12" s="12"/>
      <c r="E12" s="33">
        <v>5</v>
      </c>
      <c r="F12" s="19">
        <v>8</v>
      </c>
      <c r="G12" s="9">
        <f t="shared" si="0"/>
        <v>1.6</v>
      </c>
      <c r="H12" s="20" t="s">
        <v>816</v>
      </c>
      <c r="I12" s="19" t="s">
        <v>66</v>
      </c>
      <c r="J12" s="27">
        <v>5</v>
      </c>
      <c r="K12" s="27">
        <v>3</v>
      </c>
      <c r="L12" s="27"/>
      <c r="M12" s="27"/>
      <c r="N12" s="13" t="str">
        <f t="shared" si="1"/>
        <v>In Line with Total # Reached</v>
      </c>
      <c r="O12" s="27"/>
      <c r="P12" s="27">
        <v>8</v>
      </c>
      <c r="Q12" s="27"/>
      <c r="R12" s="13" t="str">
        <f t="shared" si="2"/>
        <v>In Line with Total # Reached</v>
      </c>
      <c r="S12" s="27"/>
      <c r="T12" s="27"/>
      <c r="U12" s="27">
        <v>8</v>
      </c>
      <c r="V12" s="27"/>
      <c r="W12" s="27"/>
      <c r="X12" s="27"/>
      <c r="Y12" s="13" t="str">
        <f t="shared" si="3"/>
        <v>In Line with Total # Reached</v>
      </c>
      <c r="Z12" s="27"/>
      <c r="AA12" s="27"/>
      <c r="AB12" s="27"/>
      <c r="AC12" s="27"/>
      <c r="AD12" s="13" t="str">
        <f t="shared" si="4"/>
        <v>Not in Line with Total # Reached</v>
      </c>
      <c r="AE12" s="27"/>
      <c r="AF12" s="27"/>
      <c r="AG12" s="27"/>
      <c r="AH12" s="27"/>
      <c r="AI12" s="27"/>
      <c r="AJ12" s="13" t="str">
        <f t="shared" si="5"/>
        <v>Not in Line with Total # Reached</v>
      </c>
    </row>
    <row r="13" spans="1:36" ht="94.2" customHeight="1" x14ac:dyDescent="0.3">
      <c r="A13" s="8" t="s">
        <v>23</v>
      </c>
      <c r="B13" s="6" t="s">
        <v>38</v>
      </c>
      <c r="C13" s="5" t="s">
        <v>56</v>
      </c>
      <c r="D13" s="5"/>
      <c r="E13" s="33">
        <v>900</v>
      </c>
      <c r="F13" s="19">
        <v>6368</v>
      </c>
      <c r="G13" s="9">
        <f t="shared" si="0"/>
        <v>7.0755555555555558</v>
      </c>
      <c r="H13" s="20" t="s">
        <v>123</v>
      </c>
      <c r="I13" s="19" t="s">
        <v>71</v>
      </c>
      <c r="J13" s="27"/>
      <c r="K13" s="27"/>
      <c r="L13" s="27"/>
      <c r="M13" s="27"/>
      <c r="N13" s="13" t="str">
        <f t="shared" si="1"/>
        <v>Not in Line with Total # Reached</v>
      </c>
      <c r="O13" s="27"/>
      <c r="P13" s="27"/>
      <c r="Q13" s="27"/>
      <c r="R13" s="13" t="str">
        <f t="shared" si="2"/>
        <v>Not in Line with Total # Reached</v>
      </c>
      <c r="S13" s="27"/>
      <c r="T13" s="27"/>
      <c r="U13" s="27"/>
      <c r="V13" s="27"/>
      <c r="W13" s="27"/>
      <c r="X13" s="27"/>
      <c r="Y13" s="13" t="str">
        <f t="shared" si="3"/>
        <v>Not in Line with Total # Reached</v>
      </c>
      <c r="Z13" s="27"/>
      <c r="AA13" s="27"/>
      <c r="AB13" s="27"/>
      <c r="AC13" s="27"/>
      <c r="AD13" s="13" t="str">
        <f t="shared" si="4"/>
        <v>Not in Line with Total # Reached</v>
      </c>
      <c r="AE13" s="27"/>
      <c r="AF13" s="27"/>
      <c r="AG13" s="27"/>
      <c r="AH13" s="27"/>
      <c r="AI13" s="27"/>
      <c r="AJ13" s="13" t="str">
        <f t="shared" si="5"/>
        <v>Not in Line with Total # Reached</v>
      </c>
    </row>
    <row r="14" spans="1:36" ht="87.6" customHeight="1" x14ac:dyDescent="0.3">
      <c r="A14" s="8" t="s">
        <v>24</v>
      </c>
      <c r="B14" s="6" t="s">
        <v>39</v>
      </c>
      <c r="C14" s="5" t="s">
        <v>56</v>
      </c>
      <c r="D14" s="5"/>
      <c r="E14" s="33">
        <v>300</v>
      </c>
      <c r="F14" s="19">
        <v>6368</v>
      </c>
      <c r="G14" s="9">
        <f t="shared" si="0"/>
        <v>21.226666666666667</v>
      </c>
      <c r="H14" s="20" t="s">
        <v>124</v>
      </c>
      <c r="I14" s="19" t="s">
        <v>71</v>
      </c>
      <c r="J14" s="27"/>
      <c r="K14" s="27"/>
      <c r="L14" s="27"/>
      <c r="M14" s="27"/>
      <c r="N14" s="13" t="str">
        <f t="shared" si="1"/>
        <v>Not in Line with Total # Reached</v>
      </c>
      <c r="O14" s="27"/>
      <c r="P14" s="27"/>
      <c r="Q14" s="27"/>
      <c r="R14" s="13" t="str">
        <f t="shared" si="2"/>
        <v>Not in Line with Total # Reached</v>
      </c>
      <c r="S14" s="27"/>
      <c r="T14" s="27"/>
      <c r="U14" s="27"/>
      <c r="V14" s="27"/>
      <c r="W14" s="27"/>
      <c r="X14" s="27"/>
      <c r="Y14" s="13" t="str">
        <f t="shared" si="3"/>
        <v>Not in Line with Total # Reached</v>
      </c>
      <c r="Z14" s="27"/>
      <c r="AA14" s="27"/>
      <c r="AB14" s="27"/>
      <c r="AC14" s="27"/>
      <c r="AD14" s="13" t="str">
        <f t="shared" si="4"/>
        <v>Not in Line with Total # Reached</v>
      </c>
      <c r="AE14" s="27"/>
      <c r="AF14" s="27"/>
      <c r="AG14" s="27"/>
      <c r="AH14" s="27"/>
      <c r="AI14" s="27"/>
      <c r="AJ14" s="13" t="str">
        <f t="shared" si="5"/>
        <v>Not in Line with Total # Reached</v>
      </c>
    </row>
    <row r="15" spans="1:36" ht="66.599999999999994" customHeight="1" x14ac:dyDescent="0.3">
      <c r="A15" s="8" t="s">
        <v>25</v>
      </c>
      <c r="B15" s="6" t="s">
        <v>40</v>
      </c>
      <c r="C15" s="5" t="s">
        <v>59</v>
      </c>
      <c r="D15" s="5"/>
      <c r="E15" s="33">
        <v>666666.66666666663</v>
      </c>
      <c r="F15" s="19">
        <v>361146</v>
      </c>
      <c r="G15" s="9">
        <f t="shared" si="0"/>
        <v>0.54171900000000006</v>
      </c>
      <c r="H15" s="20" t="s">
        <v>117</v>
      </c>
      <c r="I15" s="1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33">
        <v>10</v>
      </c>
      <c r="F16" s="19">
        <v>25</v>
      </c>
      <c r="G16" s="9">
        <f t="shared" si="0"/>
        <v>2.5</v>
      </c>
      <c r="H16" s="20" t="s">
        <v>118</v>
      </c>
      <c r="I16" s="19" t="s">
        <v>71</v>
      </c>
      <c r="J16" s="7"/>
      <c r="K16" s="7"/>
      <c r="L16" s="7"/>
      <c r="M16" s="7"/>
      <c r="N16" s="13" t="str">
        <f t="shared" si="1"/>
        <v>Not in Line with Total # Reached</v>
      </c>
      <c r="O16" s="7"/>
      <c r="P16" s="7"/>
      <c r="Q16" s="7"/>
      <c r="R16" s="13" t="str">
        <f t="shared" si="2"/>
        <v>Not in Line with Total # Reached</v>
      </c>
      <c r="S16" s="7"/>
      <c r="T16" s="7"/>
      <c r="U16" s="7"/>
      <c r="V16" s="7"/>
      <c r="W16" s="7"/>
      <c r="X16" s="7"/>
      <c r="Y16" s="13" t="str">
        <f t="shared" si="3"/>
        <v>Not in Line with Total # Reached</v>
      </c>
      <c r="Z16" s="7"/>
      <c r="AA16" s="7"/>
      <c r="AB16" s="7"/>
      <c r="AC16" s="7"/>
      <c r="AD16" s="13" t="str">
        <f t="shared" si="4"/>
        <v>Not in Line with Total # Reached</v>
      </c>
      <c r="AE16" s="7"/>
      <c r="AF16" s="7"/>
      <c r="AG16" s="7"/>
      <c r="AH16" s="7"/>
      <c r="AI16" s="7"/>
      <c r="AJ16" s="13" t="str">
        <f t="shared" si="5"/>
        <v>Not in Line with Total # Reached</v>
      </c>
    </row>
    <row r="17" spans="1:36" ht="66.599999999999994" customHeight="1" x14ac:dyDescent="0.3">
      <c r="A17" s="8" t="s">
        <v>27</v>
      </c>
      <c r="B17" s="6" t="s">
        <v>42</v>
      </c>
      <c r="C17" s="12" t="s">
        <v>57</v>
      </c>
      <c r="D17" s="12"/>
      <c r="E17" s="33">
        <v>10</v>
      </c>
      <c r="F17" s="19">
        <v>11</v>
      </c>
      <c r="G17" s="9">
        <f t="shared" si="0"/>
        <v>1.1000000000000001</v>
      </c>
      <c r="H17" s="20" t="s">
        <v>119</v>
      </c>
      <c r="I17" s="1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43</v>
      </c>
      <c r="C18" s="12" t="s">
        <v>57</v>
      </c>
      <c r="D18" s="12"/>
      <c r="E18" s="34">
        <v>5</v>
      </c>
      <c r="F18" s="19">
        <v>15</v>
      </c>
      <c r="G18" s="9">
        <f t="shared" si="0"/>
        <v>3</v>
      </c>
      <c r="H18" s="20" t="s">
        <v>120</v>
      </c>
      <c r="I18" s="19" t="s">
        <v>71</v>
      </c>
      <c r="J18" s="7"/>
      <c r="K18" s="7"/>
      <c r="L18" s="7"/>
      <c r="M18" s="7"/>
      <c r="N18" s="13" t="str">
        <f t="shared" si="1"/>
        <v>Not in Line with Total # Reached</v>
      </c>
      <c r="O18" s="7"/>
      <c r="P18" s="7"/>
      <c r="Q18" s="7"/>
      <c r="R18" s="13" t="str">
        <f t="shared" si="2"/>
        <v>Not in Line with Total # Reached</v>
      </c>
      <c r="S18" s="7"/>
      <c r="T18" s="7"/>
      <c r="U18" s="7"/>
      <c r="V18" s="7"/>
      <c r="W18" s="7"/>
      <c r="X18" s="7"/>
      <c r="Y18" s="13" t="str">
        <f t="shared" si="3"/>
        <v>Not in Line with Total # Reached</v>
      </c>
      <c r="Z18" s="7"/>
      <c r="AA18" s="7"/>
      <c r="AB18" s="7"/>
      <c r="AC18" s="7"/>
      <c r="AD18" s="13" t="str">
        <f t="shared" si="4"/>
        <v>Not in Line with Total # Reached</v>
      </c>
      <c r="AE18" s="7"/>
      <c r="AF18" s="7"/>
      <c r="AG18" s="7"/>
      <c r="AH18" s="7"/>
      <c r="AI18" s="7"/>
      <c r="AJ18" s="13" t="str">
        <f t="shared" si="5"/>
        <v>Not in Line with Total # Reached</v>
      </c>
    </row>
  </sheetData>
  <mergeCells count="14">
    <mergeCell ref="AE4:AI4"/>
    <mergeCell ref="A4:A5"/>
    <mergeCell ref="B4:B5"/>
    <mergeCell ref="C4:C5"/>
    <mergeCell ref="E4:E5"/>
    <mergeCell ref="F4:F5"/>
    <mergeCell ref="G4:G5"/>
    <mergeCell ref="H4:H5"/>
    <mergeCell ref="D4:D5"/>
    <mergeCell ref="I4:I5"/>
    <mergeCell ref="J4:M4"/>
    <mergeCell ref="O4:Q4"/>
    <mergeCell ref="S4:X4"/>
    <mergeCell ref="Z4:AC4"/>
  </mergeCells>
  <conditionalFormatting sqref="J6">
    <cfRule type="expression" dxfId="211" priority="23">
      <formula>$I6="NO"</formula>
    </cfRule>
    <cfRule type="expression" dxfId="210" priority="24">
      <formula>$I6="YES"</formula>
    </cfRule>
  </conditionalFormatting>
  <conditionalFormatting sqref="K6:M6">
    <cfRule type="expression" dxfId="209" priority="21">
      <formula>$I6="NO"</formula>
    </cfRule>
    <cfRule type="expression" dxfId="208" priority="22">
      <formula>$I6="YES"</formula>
    </cfRule>
  </conditionalFormatting>
  <conditionalFormatting sqref="O6:Q6">
    <cfRule type="expression" dxfId="207" priority="19">
      <formula>$I6="NO"</formula>
    </cfRule>
    <cfRule type="expression" dxfId="206" priority="20">
      <formula>$I6="YES"</formula>
    </cfRule>
  </conditionalFormatting>
  <conditionalFormatting sqref="S6:X6">
    <cfRule type="expression" dxfId="205" priority="17">
      <formula>$I6="NO"</formula>
    </cfRule>
    <cfRule type="expression" dxfId="204" priority="18">
      <formula>$I6="YES"</formula>
    </cfRule>
  </conditionalFormatting>
  <conditionalFormatting sqref="Z6:AC6">
    <cfRule type="expression" dxfId="203" priority="15">
      <formula>$I6="NO"</formula>
    </cfRule>
    <cfRule type="expression" dxfId="202" priority="16">
      <formula>$I6="YES"</formula>
    </cfRule>
  </conditionalFormatting>
  <conditionalFormatting sqref="AE6:AI6">
    <cfRule type="expression" dxfId="201" priority="13">
      <formula>$I6="NO"</formula>
    </cfRule>
    <cfRule type="expression" dxfId="200" priority="14">
      <formula>$I6="YES"</formula>
    </cfRule>
  </conditionalFormatting>
  <conditionalFormatting sqref="J7:J18">
    <cfRule type="expression" dxfId="199" priority="11">
      <formula>$I7="NO"</formula>
    </cfRule>
    <cfRule type="expression" dxfId="198" priority="12">
      <formula>$I7="YES"</formula>
    </cfRule>
  </conditionalFormatting>
  <conditionalFormatting sqref="K7:M18">
    <cfRule type="expression" dxfId="197" priority="9">
      <formula>$I7="NO"</formula>
    </cfRule>
    <cfRule type="expression" dxfId="196" priority="10">
      <formula>$I7="YES"</formula>
    </cfRule>
  </conditionalFormatting>
  <conditionalFormatting sqref="O7:Q18">
    <cfRule type="expression" dxfId="195" priority="7">
      <formula>$I7="NO"</formula>
    </cfRule>
    <cfRule type="expression" dxfId="194" priority="8">
      <formula>$I7="YES"</formula>
    </cfRule>
  </conditionalFormatting>
  <conditionalFormatting sqref="S7:X18">
    <cfRule type="expression" dxfId="193" priority="5">
      <formula>$I7="NO"</formula>
    </cfRule>
    <cfRule type="expression" dxfId="192" priority="6">
      <formula>$I7="YES"</formula>
    </cfRule>
  </conditionalFormatting>
  <conditionalFormatting sqref="Z7:AC18">
    <cfRule type="expression" dxfId="191" priority="3">
      <formula>$I7="NO"</formula>
    </cfRule>
    <cfRule type="expression" dxfId="190" priority="4">
      <formula>$I7="YES"</formula>
    </cfRule>
  </conditionalFormatting>
  <conditionalFormatting sqref="AE7:AI18">
    <cfRule type="expression" dxfId="189" priority="1">
      <formula>$I7="NO"</formula>
    </cfRule>
    <cfRule type="expression" dxfId="188" priority="2">
      <formula>$I7="YES"</formula>
    </cfRule>
  </conditionalFormatting>
  <dataValidations count="1">
    <dataValidation type="list" allowBlank="1" showInputMessage="1" showErrorMessage="1" sqref="I6:I18" xr:uid="{4C7DA56F-0465-4CA4-97A6-A1DEBF61B125}">
      <formula1>"YES,NO"</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BC48-99C4-4F34-86C8-58A96AEEBEDD}">
  <sheetPr>
    <tabColor theme="9" tint="0.79998168889431442"/>
  </sheetPr>
  <dimension ref="A1:AJ18"/>
  <sheetViews>
    <sheetView zoomScale="70" zoomScaleNormal="70" workbookViewId="0">
      <pane xSplit="1" ySplit="5" topLeftCell="B6" activePane="bottomRight" state="frozenSplit"/>
      <selection pane="topRight" activeCell="B1" sqref="B1"/>
      <selection pane="bottomLeft" activeCell="A5" sqref="A5"/>
      <selection pane="bottomRight" activeCell="E6" sqref="E6:E18"/>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7" width="10.21875" customWidth="1"/>
    <col min="8" max="8" width="19.1093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33">
        <v>3.5</v>
      </c>
      <c r="F6" s="19">
        <v>6</v>
      </c>
      <c r="G6" s="9">
        <f t="shared" ref="G6:G18" si="0">IFERROR((F6/E6),"")</f>
        <v>1.7142857142857142</v>
      </c>
      <c r="H6" s="21" t="s">
        <v>79</v>
      </c>
      <c r="I6" s="19" t="s">
        <v>66</v>
      </c>
      <c r="J6" s="7">
        <v>1</v>
      </c>
      <c r="K6" s="7">
        <v>5</v>
      </c>
      <c r="L6" s="7"/>
      <c r="M6" s="7"/>
      <c r="N6" s="13" t="str">
        <f t="shared" ref="N6:N18" si="1">IF(SUM(J6:M6)=$F6, "In Line with Total # Reached", "Not in Line with Total # Reached")</f>
        <v>In Line with Total # Reached</v>
      </c>
      <c r="O6" s="7"/>
      <c r="P6" s="7">
        <v>6</v>
      </c>
      <c r="Q6" s="7"/>
      <c r="R6" s="13" t="str">
        <f t="shared" ref="R6:R18" si="2">IF(SUM(O6:Q6)=$F6, "In Line with Total # Reached", "Not in Line with Total # Reached")</f>
        <v>In Line with Total # Reached</v>
      </c>
      <c r="S6" s="7">
        <v>5</v>
      </c>
      <c r="T6" s="7">
        <v>1</v>
      </c>
      <c r="U6" s="7"/>
      <c r="V6" s="7"/>
      <c r="W6" s="7"/>
      <c r="X6" s="7"/>
      <c r="Y6" s="13" t="str">
        <f t="shared" ref="Y6:Y18" si="3">IF(SUM(S6:X6)=$F6, "In Line with Total # Reached", "Not in Line with Total # Reached")</f>
        <v>In Line with Total # Reached</v>
      </c>
      <c r="Z6" s="7">
        <v>5</v>
      </c>
      <c r="AA6" s="7">
        <v>1</v>
      </c>
      <c r="AB6" s="7"/>
      <c r="AC6" s="7"/>
      <c r="AD6" s="13" t="str">
        <f t="shared" ref="AD6:AD18" si="4">IF(SUM(Z6:AC6)=$F6, "In Line with Total # Reached", "Not in Line with Total # Reached")</f>
        <v>In Line with Total # Reached</v>
      </c>
      <c r="AE6" s="7"/>
      <c r="AF6" s="7">
        <v>1</v>
      </c>
      <c r="AG6" s="7"/>
      <c r="AH6" s="7">
        <v>2</v>
      </c>
      <c r="AI6" s="7"/>
      <c r="AJ6" s="13" t="str">
        <f t="shared" ref="AJ6:AJ18" si="5">IF(SUM(AE6:AI6)=$F6, "In Line with Total # Reached", "Not in Line with Total # Reached")</f>
        <v>Not in Line with Total # Reached</v>
      </c>
    </row>
    <row r="7" spans="1:36" ht="118.2" customHeight="1" x14ac:dyDescent="0.3">
      <c r="A7" s="8" t="s">
        <v>17</v>
      </c>
      <c r="B7" s="6" t="s">
        <v>32</v>
      </c>
      <c r="C7" s="5" t="s">
        <v>56</v>
      </c>
      <c r="D7" s="5"/>
      <c r="E7" s="33">
        <v>60</v>
      </c>
      <c r="F7" s="19">
        <v>63</v>
      </c>
      <c r="G7" s="9">
        <f t="shared" si="0"/>
        <v>1.05</v>
      </c>
      <c r="H7" s="21" t="s">
        <v>80</v>
      </c>
      <c r="I7" s="19" t="s">
        <v>66</v>
      </c>
      <c r="J7" s="7">
        <v>25</v>
      </c>
      <c r="K7" s="7">
        <v>37</v>
      </c>
      <c r="L7" s="7">
        <v>2</v>
      </c>
      <c r="M7" s="7"/>
      <c r="N7" s="13" t="str">
        <f>IF(SUM(J7:M7)=$F7, "In Line with Total # Reached", "Not in Line with Total # Reached")</f>
        <v>Not in Line with Total # Reached</v>
      </c>
      <c r="O7" s="7"/>
      <c r="P7" s="7">
        <v>60</v>
      </c>
      <c r="Q7" s="7">
        <v>4</v>
      </c>
      <c r="R7" s="13" t="str">
        <f t="shared" si="2"/>
        <v>Not in Line with Total # Reached</v>
      </c>
      <c r="S7" s="7">
        <v>50</v>
      </c>
      <c r="T7" s="7">
        <v>13</v>
      </c>
      <c r="U7" s="7">
        <v>1</v>
      </c>
      <c r="V7" s="7"/>
      <c r="W7" s="7"/>
      <c r="X7" s="7"/>
      <c r="Y7" s="13" t="str">
        <f t="shared" si="3"/>
        <v>Not in Line with Total # Reached</v>
      </c>
      <c r="Z7" s="7">
        <v>49</v>
      </c>
      <c r="AA7" s="7">
        <v>15</v>
      </c>
      <c r="AB7" s="7"/>
      <c r="AC7" s="7"/>
      <c r="AD7" s="13" t="str">
        <f t="shared" si="4"/>
        <v>Not in Line with Total # Reached</v>
      </c>
      <c r="AE7" s="7">
        <v>3</v>
      </c>
      <c r="AF7" s="7">
        <v>28</v>
      </c>
      <c r="AG7" s="7"/>
      <c r="AH7" s="7">
        <v>26</v>
      </c>
      <c r="AI7" s="7">
        <v>7</v>
      </c>
      <c r="AJ7" s="13" t="str">
        <f t="shared" si="5"/>
        <v>Not in Line with Total # Reached</v>
      </c>
    </row>
    <row r="8" spans="1:36" ht="84.6" customHeight="1" x14ac:dyDescent="0.3">
      <c r="A8" s="8" t="s">
        <v>18</v>
      </c>
      <c r="B8" s="6" t="s">
        <v>33</v>
      </c>
      <c r="C8" s="5" t="s">
        <v>56</v>
      </c>
      <c r="D8" s="5"/>
      <c r="E8" s="33">
        <v>15</v>
      </c>
      <c r="F8" s="19">
        <v>22</v>
      </c>
      <c r="G8" s="9">
        <f t="shared" si="0"/>
        <v>1.4666666666666666</v>
      </c>
      <c r="H8" s="23"/>
      <c r="I8" s="19" t="s">
        <v>71</v>
      </c>
      <c r="J8" s="7"/>
      <c r="K8" s="7"/>
      <c r="L8" s="7"/>
      <c r="M8" s="7"/>
      <c r="N8" s="13" t="str">
        <f t="shared" si="1"/>
        <v>Not in Line with Total # Reached</v>
      </c>
      <c r="O8" s="7"/>
      <c r="P8" s="7"/>
      <c r="Q8" s="7"/>
      <c r="R8" s="13" t="str">
        <f t="shared" si="2"/>
        <v>Not in Line with Total # Reached</v>
      </c>
      <c r="S8" s="7"/>
      <c r="T8" s="7"/>
      <c r="U8" s="7"/>
      <c r="V8" s="7"/>
      <c r="W8" s="7"/>
      <c r="X8" s="7"/>
      <c r="Y8" s="13" t="str">
        <f t="shared" si="3"/>
        <v>Not in Line with Total # Reached</v>
      </c>
      <c r="Z8" s="7"/>
      <c r="AA8" s="7"/>
      <c r="AB8" s="7"/>
      <c r="AC8" s="7"/>
      <c r="AD8" s="13" t="str">
        <f t="shared" si="4"/>
        <v>Not in Line with Total # Reached</v>
      </c>
      <c r="AE8" s="7"/>
      <c r="AF8" s="7"/>
      <c r="AG8" s="7"/>
      <c r="AH8" s="7"/>
      <c r="AI8" s="7"/>
      <c r="AJ8" s="13" t="str">
        <f t="shared" si="5"/>
        <v>Not in Line with Total # Reached</v>
      </c>
    </row>
    <row r="9" spans="1:36" ht="103.8" customHeight="1" x14ac:dyDescent="0.3">
      <c r="A9" s="8" t="s">
        <v>19</v>
      </c>
      <c r="B9" s="6" t="s">
        <v>60</v>
      </c>
      <c r="C9" s="5" t="s">
        <v>54</v>
      </c>
      <c r="D9" s="5"/>
      <c r="E9" s="33">
        <v>30</v>
      </c>
      <c r="F9" s="19">
        <v>38</v>
      </c>
      <c r="G9" s="9">
        <f t="shared" si="0"/>
        <v>1.2666666666666666</v>
      </c>
      <c r="H9" s="21" t="s">
        <v>81</v>
      </c>
      <c r="I9" s="19" t="s">
        <v>71</v>
      </c>
      <c r="J9" s="7"/>
      <c r="K9" s="7"/>
      <c r="L9" s="7"/>
      <c r="M9" s="7"/>
      <c r="N9" s="13" t="str">
        <f t="shared" si="1"/>
        <v>Not in Line with Total # Reached</v>
      </c>
      <c r="O9" s="7"/>
      <c r="P9" s="7"/>
      <c r="Q9" s="7"/>
      <c r="R9" s="13" t="str">
        <f t="shared" si="2"/>
        <v>Not in Line with Total # Reached</v>
      </c>
      <c r="S9" s="7"/>
      <c r="T9" s="7"/>
      <c r="U9" s="7"/>
      <c r="V9" s="7"/>
      <c r="W9" s="7"/>
      <c r="X9" s="7"/>
      <c r="Y9" s="13" t="str">
        <f t="shared" si="3"/>
        <v>Not in Line with Total # Reached</v>
      </c>
      <c r="Z9" s="7"/>
      <c r="AA9" s="7"/>
      <c r="AB9" s="7"/>
      <c r="AC9" s="7"/>
      <c r="AD9" s="13" t="str">
        <f t="shared" si="4"/>
        <v>Not in Line with Total # Reached</v>
      </c>
      <c r="AE9" s="7"/>
      <c r="AF9" s="7"/>
      <c r="AG9" s="7"/>
      <c r="AH9" s="7"/>
      <c r="AI9" s="7"/>
      <c r="AJ9" s="13" t="str">
        <f t="shared" si="5"/>
        <v>Not in Line with Total # Reached</v>
      </c>
    </row>
    <row r="10" spans="1:36" ht="86.4" customHeight="1" x14ac:dyDescent="0.3">
      <c r="A10" s="8" t="s">
        <v>20</v>
      </c>
      <c r="B10" s="6" t="s">
        <v>61</v>
      </c>
      <c r="C10" s="5" t="s">
        <v>55</v>
      </c>
      <c r="D10" s="5"/>
      <c r="E10" s="33">
        <v>60</v>
      </c>
      <c r="F10" s="19">
        <v>54</v>
      </c>
      <c r="G10" s="9">
        <f t="shared" si="0"/>
        <v>0.9</v>
      </c>
      <c r="H10" s="21" t="s">
        <v>82</v>
      </c>
      <c r="I10" s="19" t="s">
        <v>71</v>
      </c>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7"/>
      <c r="AB10" s="7"/>
      <c r="AC10" s="7"/>
      <c r="AD10" s="13" t="str">
        <f t="shared" si="4"/>
        <v>Not in Line with Total # Reached</v>
      </c>
      <c r="AE10" s="7"/>
      <c r="AF10" s="7"/>
      <c r="AG10" s="7"/>
      <c r="AH10" s="7"/>
      <c r="AI10" s="7"/>
      <c r="AJ10" s="13" t="str">
        <f t="shared" si="5"/>
        <v>Not in Line with Total # Reached</v>
      </c>
    </row>
    <row r="11" spans="1:36" ht="117.6" customHeight="1" x14ac:dyDescent="0.3">
      <c r="A11" s="8" t="s">
        <v>21</v>
      </c>
      <c r="B11" s="6" t="s">
        <v>34</v>
      </c>
      <c r="C11" s="5" t="s">
        <v>56</v>
      </c>
      <c r="D11" s="5"/>
      <c r="E11" s="33">
        <v>200</v>
      </c>
      <c r="F11" s="19"/>
      <c r="G11" s="9">
        <f t="shared" si="0"/>
        <v>0</v>
      </c>
      <c r="H11" s="21" t="s">
        <v>83</v>
      </c>
      <c r="I11" s="19" t="s">
        <v>66</v>
      </c>
      <c r="J11" s="7"/>
      <c r="K11" s="7"/>
      <c r="L11" s="7"/>
      <c r="M11" s="7"/>
      <c r="N11" s="13" t="str">
        <f t="shared" si="1"/>
        <v>In Line with Total # Reached</v>
      </c>
      <c r="O11" s="7"/>
      <c r="P11" s="7"/>
      <c r="Q11" s="7"/>
      <c r="R11" s="13" t="str">
        <f t="shared" si="2"/>
        <v>In Line with Total # Reached</v>
      </c>
      <c r="S11" s="7"/>
      <c r="T11" s="7"/>
      <c r="U11" s="7"/>
      <c r="V11" s="7"/>
      <c r="W11" s="7"/>
      <c r="X11" s="7"/>
      <c r="Y11" s="13" t="str">
        <f t="shared" si="3"/>
        <v>In Line with Total # Reached</v>
      </c>
      <c r="Z11" s="7"/>
      <c r="AA11" s="7"/>
      <c r="AB11" s="7"/>
      <c r="AC11" s="7"/>
      <c r="AD11" s="13" t="str">
        <f t="shared" si="4"/>
        <v>In Line with Total # Reached</v>
      </c>
      <c r="AE11" s="7"/>
      <c r="AF11" s="7"/>
      <c r="AG11" s="7"/>
      <c r="AH11" s="7"/>
      <c r="AI11" s="7"/>
      <c r="AJ11" s="13" t="str">
        <f t="shared" si="5"/>
        <v>In Line with Total # Reached</v>
      </c>
    </row>
    <row r="12" spans="1:36" ht="81" customHeight="1" x14ac:dyDescent="0.3">
      <c r="A12" s="8" t="s">
        <v>22</v>
      </c>
      <c r="B12" s="6" t="s">
        <v>62</v>
      </c>
      <c r="C12" s="12" t="s">
        <v>57</v>
      </c>
      <c r="D12" s="12"/>
      <c r="E12" s="33">
        <v>5</v>
      </c>
      <c r="F12" s="19">
        <v>2</v>
      </c>
      <c r="G12" s="9">
        <f t="shared" si="0"/>
        <v>0.4</v>
      </c>
      <c r="H12" s="21" t="s">
        <v>84</v>
      </c>
      <c r="I12" s="19" t="s">
        <v>71</v>
      </c>
      <c r="J12" s="7"/>
      <c r="K12" s="7"/>
      <c r="L12" s="7"/>
      <c r="M12" s="7"/>
      <c r="N12" s="13" t="str">
        <f t="shared" si="1"/>
        <v>Not in Line with Total # Reached</v>
      </c>
      <c r="O12" s="7"/>
      <c r="P12" s="7"/>
      <c r="Q12" s="7"/>
      <c r="R12" s="13" t="str">
        <f t="shared" si="2"/>
        <v>Not in Line with Total # Reached</v>
      </c>
      <c r="S12" s="7"/>
      <c r="T12" s="7"/>
      <c r="U12" s="7"/>
      <c r="V12" s="7"/>
      <c r="W12" s="7"/>
      <c r="X12" s="7"/>
      <c r="Y12" s="13" t="str">
        <f t="shared" si="3"/>
        <v>Not in Line with Total # Reached</v>
      </c>
      <c r="Z12" s="7"/>
      <c r="AA12" s="7"/>
      <c r="AB12" s="7"/>
      <c r="AC12" s="7"/>
      <c r="AD12" s="13" t="str">
        <f t="shared" si="4"/>
        <v>Not in Line with Total # Reached</v>
      </c>
      <c r="AE12" s="7"/>
      <c r="AF12" s="7"/>
      <c r="AG12" s="7"/>
      <c r="AH12" s="7"/>
      <c r="AI12" s="7"/>
      <c r="AJ12" s="13" t="str">
        <f t="shared" si="5"/>
        <v>Not in Line with Total # Reached</v>
      </c>
    </row>
    <row r="13" spans="1:36" ht="94.2" customHeight="1" x14ac:dyDescent="0.3">
      <c r="A13" s="8" t="s">
        <v>23</v>
      </c>
      <c r="B13" s="6" t="s">
        <v>38</v>
      </c>
      <c r="C13" s="5" t="s">
        <v>56</v>
      </c>
      <c r="D13" s="5"/>
      <c r="E13" s="33">
        <v>900</v>
      </c>
      <c r="F13" s="19">
        <v>1690</v>
      </c>
      <c r="G13" s="9">
        <f t="shared" si="0"/>
        <v>1.8777777777777778</v>
      </c>
      <c r="H13" s="21" t="s">
        <v>85</v>
      </c>
      <c r="I13" s="19" t="s">
        <v>66</v>
      </c>
      <c r="J13" s="7"/>
      <c r="K13" s="7"/>
      <c r="L13" s="7"/>
      <c r="M13" s="7"/>
      <c r="N13" s="13" t="str">
        <f t="shared" si="1"/>
        <v>Not in Line with Total # Reached</v>
      </c>
      <c r="O13" s="7"/>
      <c r="P13" s="7"/>
      <c r="Q13" s="7"/>
      <c r="R13" s="13" t="str">
        <f t="shared" si="2"/>
        <v>Not in Line with Total # Reached</v>
      </c>
      <c r="S13" s="7"/>
      <c r="T13" s="7"/>
      <c r="U13" s="7"/>
      <c r="V13" s="7"/>
      <c r="W13" s="7"/>
      <c r="X13" s="7"/>
      <c r="Y13" s="13" t="str">
        <f t="shared" si="3"/>
        <v>Not in Line with Total # Reached</v>
      </c>
      <c r="Z13" s="7"/>
      <c r="AA13" s="7"/>
      <c r="AB13" s="7"/>
      <c r="AC13" s="7"/>
      <c r="AD13" s="13" t="str">
        <f t="shared" si="4"/>
        <v>Not in Line with Total # Reached</v>
      </c>
      <c r="AE13" s="7"/>
      <c r="AF13" s="7"/>
      <c r="AG13" s="7"/>
      <c r="AH13" s="7"/>
      <c r="AI13" s="7"/>
      <c r="AJ13" s="13" t="str">
        <f t="shared" si="5"/>
        <v>Not in Line with Total # Reached</v>
      </c>
    </row>
    <row r="14" spans="1:36" ht="87.6" customHeight="1" x14ac:dyDescent="0.3">
      <c r="A14" s="8" t="s">
        <v>24</v>
      </c>
      <c r="B14" s="6" t="s">
        <v>39</v>
      </c>
      <c r="C14" s="5" t="s">
        <v>56</v>
      </c>
      <c r="D14" s="5"/>
      <c r="E14" s="33">
        <v>300</v>
      </c>
      <c r="F14" s="19"/>
      <c r="G14" s="9">
        <f t="shared" si="0"/>
        <v>0</v>
      </c>
      <c r="H14" s="21" t="s">
        <v>86</v>
      </c>
      <c r="I14" s="19" t="s">
        <v>66</v>
      </c>
      <c r="J14" s="7"/>
      <c r="K14" s="7"/>
      <c r="L14" s="7"/>
      <c r="M14" s="7"/>
      <c r="N14" s="13" t="str">
        <f t="shared" si="1"/>
        <v>In Line with Total # Reached</v>
      </c>
      <c r="O14" s="7"/>
      <c r="P14" s="7"/>
      <c r="Q14" s="7"/>
      <c r="R14" s="13" t="str">
        <f t="shared" si="2"/>
        <v>In Line with Total # Reached</v>
      </c>
      <c r="S14" s="7"/>
      <c r="T14" s="7"/>
      <c r="U14" s="7"/>
      <c r="V14" s="7"/>
      <c r="W14" s="7"/>
      <c r="X14" s="7"/>
      <c r="Y14" s="13" t="str">
        <f t="shared" si="3"/>
        <v>In Line with Total # Reached</v>
      </c>
      <c r="Z14" s="7"/>
      <c r="AA14" s="7"/>
      <c r="AB14" s="7"/>
      <c r="AC14" s="7"/>
      <c r="AD14" s="13" t="str">
        <f t="shared" si="4"/>
        <v>In Line with Total # Reached</v>
      </c>
      <c r="AE14" s="7"/>
      <c r="AF14" s="7"/>
      <c r="AG14" s="7"/>
      <c r="AH14" s="7"/>
      <c r="AI14" s="7"/>
      <c r="AJ14" s="13" t="str">
        <f t="shared" si="5"/>
        <v>In Line with Total # Reached</v>
      </c>
    </row>
    <row r="15" spans="1:36" ht="66.599999999999994" customHeight="1" x14ac:dyDescent="0.3">
      <c r="A15" s="8" t="s">
        <v>25</v>
      </c>
      <c r="B15" s="6" t="s">
        <v>40</v>
      </c>
      <c r="C15" s="5" t="s">
        <v>59</v>
      </c>
      <c r="D15" s="5"/>
      <c r="E15" s="33">
        <v>666666.66666666663</v>
      </c>
      <c r="F15" s="78">
        <v>237200</v>
      </c>
      <c r="G15" s="9">
        <f t="shared" si="0"/>
        <v>0.35580000000000001</v>
      </c>
      <c r="H15" s="21" t="s">
        <v>87</v>
      </c>
      <c r="I15" s="1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33">
        <v>10</v>
      </c>
      <c r="F16" s="19">
        <v>0</v>
      </c>
      <c r="G16" s="9">
        <f t="shared" si="0"/>
        <v>0</v>
      </c>
      <c r="H16" s="21" t="s">
        <v>88</v>
      </c>
      <c r="I16" s="19" t="s">
        <v>71</v>
      </c>
      <c r="J16" s="7"/>
      <c r="K16" s="7"/>
      <c r="L16" s="7"/>
      <c r="M16" s="7"/>
      <c r="N16" s="13" t="str">
        <f t="shared" si="1"/>
        <v>In Line with Total # Reached</v>
      </c>
      <c r="O16" s="7"/>
      <c r="P16" s="7"/>
      <c r="Q16" s="7"/>
      <c r="R16" s="13" t="str">
        <f t="shared" si="2"/>
        <v>In Line with Total # Reached</v>
      </c>
      <c r="S16" s="7"/>
      <c r="T16" s="7"/>
      <c r="U16" s="7"/>
      <c r="V16" s="7"/>
      <c r="W16" s="7"/>
      <c r="X16" s="7"/>
      <c r="Y16" s="13" t="str">
        <f t="shared" si="3"/>
        <v>In Line with Total # Reached</v>
      </c>
      <c r="Z16" s="7"/>
      <c r="AA16" s="7"/>
      <c r="AB16" s="7"/>
      <c r="AC16" s="7"/>
      <c r="AD16" s="13" t="str">
        <f t="shared" si="4"/>
        <v>In Line with Total # Reached</v>
      </c>
      <c r="AE16" s="7"/>
      <c r="AF16" s="7"/>
      <c r="AG16" s="7"/>
      <c r="AH16" s="7"/>
      <c r="AI16" s="7"/>
      <c r="AJ16" s="13" t="str">
        <f t="shared" si="5"/>
        <v>In Line with Total # Reached</v>
      </c>
    </row>
    <row r="17" spans="1:36" ht="66.599999999999994" customHeight="1" x14ac:dyDescent="0.3">
      <c r="A17" s="8" t="s">
        <v>27</v>
      </c>
      <c r="B17" s="6" t="s">
        <v>42</v>
      </c>
      <c r="C17" s="12" t="s">
        <v>57</v>
      </c>
      <c r="D17" s="12"/>
      <c r="E17" s="33">
        <v>10</v>
      </c>
      <c r="F17" s="19">
        <v>6</v>
      </c>
      <c r="G17" s="9">
        <f t="shared" si="0"/>
        <v>0.6</v>
      </c>
      <c r="H17" s="21" t="s">
        <v>89</v>
      </c>
      <c r="I17" s="1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127</v>
      </c>
      <c r="C18" s="12" t="s">
        <v>57</v>
      </c>
      <c r="D18" s="12"/>
      <c r="E18" s="79">
        <v>5</v>
      </c>
      <c r="F18" s="19">
        <v>0</v>
      </c>
      <c r="G18" s="9">
        <f t="shared" si="0"/>
        <v>0</v>
      </c>
      <c r="H18" s="21" t="s">
        <v>90</v>
      </c>
      <c r="I18" s="19" t="s">
        <v>71</v>
      </c>
      <c r="J18" s="7"/>
      <c r="K18" s="7"/>
      <c r="L18" s="7"/>
      <c r="M18" s="7"/>
      <c r="N18" s="13" t="str">
        <f t="shared" si="1"/>
        <v>In Line with Total # Reached</v>
      </c>
      <c r="O18" s="7"/>
      <c r="P18" s="7"/>
      <c r="Q18" s="7"/>
      <c r="R18" s="13" t="str">
        <f t="shared" si="2"/>
        <v>In Line with Total # Reached</v>
      </c>
      <c r="S18" s="7"/>
      <c r="T18" s="7"/>
      <c r="U18" s="7"/>
      <c r="V18" s="7"/>
      <c r="W18" s="7"/>
      <c r="X18" s="7"/>
      <c r="Y18" s="13" t="str">
        <f t="shared" si="3"/>
        <v>In Line with Total # Reached</v>
      </c>
      <c r="Z18" s="7"/>
      <c r="AA18" s="7"/>
      <c r="AB18" s="7"/>
      <c r="AC18" s="7"/>
      <c r="AD18" s="13" t="str">
        <f t="shared" si="4"/>
        <v>In Line with Total # Reached</v>
      </c>
      <c r="AE18" s="7"/>
      <c r="AF18" s="7"/>
      <c r="AG18" s="7"/>
      <c r="AH18" s="7"/>
      <c r="AI18" s="7"/>
      <c r="AJ18" s="13" t="str">
        <f t="shared" si="5"/>
        <v>In Line with Total # Reached</v>
      </c>
    </row>
  </sheetData>
  <mergeCells count="14">
    <mergeCell ref="AE4:AI4"/>
    <mergeCell ref="A4:A5"/>
    <mergeCell ref="B4:B5"/>
    <mergeCell ref="C4:C5"/>
    <mergeCell ref="E4:E5"/>
    <mergeCell ref="F4:F5"/>
    <mergeCell ref="G4:G5"/>
    <mergeCell ref="H4:H5"/>
    <mergeCell ref="D4:D5"/>
    <mergeCell ref="I4:I5"/>
    <mergeCell ref="J4:M4"/>
    <mergeCell ref="O4:Q4"/>
    <mergeCell ref="S4:X4"/>
    <mergeCell ref="Z4:AC4"/>
  </mergeCells>
  <conditionalFormatting sqref="J6">
    <cfRule type="expression" dxfId="187" priority="23">
      <formula>$I6="NO"</formula>
    </cfRule>
    <cfRule type="expression" dxfId="186" priority="24">
      <formula>$I6="YES"</formula>
    </cfRule>
  </conditionalFormatting>
  <conditionalFormatting sqref="K6:M6">
    <cfRule type="expression" dxfId="185" priority="21">
      <formula>$I6="NO"</formula>
    </cfRule>
    <cfRule type="expression" dxfId="184" priority="22">
      <formula>$I6="YES"</formula>
    </cfRule>
  </conditionalFormatting>
  <conditionalFormatting sqref="O6:Q6">
    <cfRule type="expression" dxfId="183" priority="19">
      <formula>$I6="NO"</formula>
    </cfRule>
    <cfRule type="expression" dxfId="182" priority="20">
      <formula>$I6="YES"</formula>
    </cfRule>
  </conditionalFormatting>
  <conditionalFormatting sqref="S6:X6">
    <cfRule type="expression" dxfId="181" priority="17">
      <formula>$I6="NO"</formula>
    </cfRule>
    <cfRule type="expression" dxfId="180" priority="18">
      <formula>$I6="YES"</formula>
    </cfRule>
  </conditionalFormatting>
  <conditionalFormatting sqref="Z6:AC6">
    <cfRule type="expression" dxfId="179" priority="15">
      <formula>$I6="NO"</formula>
    </cfRule>
    <cfRule type="expression" dxfId="178" priority="16">
      <formula>$I6="YES"</formula>
    </cfRule>
  </conditionalFormatting>
  <conditionalFormatting sqref="AE6:AI6">
    <cfRule type="expression" dxfId="177" priority="13">
      <formula>$I6="NO"</formula>
    </cfRule>
    <cfRule type="expression" dxfId="176" priority="14">
      <formula>$I6="YES"</formula>
    </cfRule>
  </conditionalFormatting>
  <conditionalFormatting sqref="J7:J18">
    <cfRule type="expression" dxfId="175" priority="11">
      <formula>$I7="NO"</formula>
    </cfRule>
    <cfRule type="expression" dxfId="174" priority="12">
      <formula>$I7="YES"</formula>
    </cfRule>
  </conditionalFormatting>
  <conditionalFormatting sqref="K7:M18">
    <cfRule type="expression" dxfId="173" priority="9">
      <formula>$I7="NO"</formula>
    </cfRule>
    <cfRule type="expression" dxfId="172" priority="10">
      <formula>$I7="YES"</formula>
    </cfRule>
  </conditionalFormatting>
  <conditionalFormatting sqref="O7:Q18">
    <cfRule type="expression" dxfId="171" priority="7">
      <formula>$I7="NO"</formula>
    </cfRule>
    <cfRule type="expression" dxfId="170" priority="8">
      <formula>$I7="YES"</formula>
    </cfRule>
  </conditionalFormatting>
  <conditionalFormatting sqref="S7:X18">
    <cfRule type="expression" dxfId="169" priority="5">
      <formula>$I7="NO"</formula>
    </cfRule>
    <cfRule type="expression" dxfId="168" priority="6">
      <formula>$I7="YES"</formula>
    </cfRule>
  </conditionalFormatting>
  <conditionalFormatting sqref="Z7:AC18">
    <cfRule type="expression" dxfId="167" priority="3">
      <formula>$I7="NO"</formula>
    </cfRule>
    <cfRule type="expression" dxfId="166" priority="4">
      <formula>$I7="YES"</formula>
    </cfRule>
  </conditionalFormatting>
  <conditionalFormatting sqref="AE7:AI18">
    <cfRule type="expression" dxfId="165" priority="1">
      <formula>$I7="NO"</formula>
    </cfRule>
    <cfRule type="expression" dxfId="164" priority="2">
      <formula>$I7="YES"</formula>
    </cfRule>
  </conditionalFormatting>
  <dataValidations count="1">
    <dataValidation type="list" allowBlank="1" showInputMessage="1" showErrorMessage="1" sqref="I6:I18" xr:uid="{319DCF80-0035-4CCE-AEEE-D80AB2CCDB6A}">
      <formula1>"YES,NO"</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44A5-5C63-4D33-820C-16EC4A8FA772}">
  <sheetPr>
    <tabColor theme="9" tint="0.79998168889431442"/>
  </sheetPr>
  <dimension ref="A1:AJ18"/>
  <sheetViews>
    <sheetView zoomScale="85" zoomScaleNormal="85" workbookViewId="0">
      <pane xSplit="1" ySplit="5" topLeftCell="B6" activePane="bottomRight" state="frozenSplit"/>
      <selection pane="topRight" activeCell="B1" sqref="B1"/>
      <selection pane="bottomLeft" activeCell="A5" sqref="A5"/>
      <selection pane="bottomRight" activeCell="F6" sqref="F6:F18"/>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7" width="10.21875" customWidth="1"/>
    <col min="8" max="8" width="26.5546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24">
        <v>3.5</v>
      </c>
      <c r="F6" s="25">
        <v>4</v>
      </c>
      <c r="G6" s="26">
        <f t="shared" ref="G6:G18" si="0">IFERROR((F6/E6),"")</f>
        <v>1.1428571428571428</v>
      </c>
      <c r="H6" s="21" t="s">
        <v>65</v>
      </c>
      <c r="I6" s="19" t="s">
        <v>66</v>
      </c>
      <c r="J6" s="7">
        <v>2</v>
      </c>
      <c r="K6" s="7">
        <v>2</v>
      </c>
      <c r="L6" s="7"/>
      <c r="M6" s="7"/>
      <c r="N6" s="13" t="str">
        <f t="shared" ref="N6:N18" si="1">IF(SUM(J6:M6)=$F6, "In Line with Total # Reached", "Not in Line with Total # Reached")</f>
        <v>In Line with Total # Reached</v>
      </c>
      <c r="O6" s="7"/>
      <c r="P6" s="7">
        <v>4</v>
      </c>
      <c r="Q6" s="7"/>
      <c r="R6" s="13" t="str">
        <f t="shared" ref="R6:R18" si="2">IF(SUM(O6:Q6)=$F6, "In Line with Total # Reached", "Not in Line with Total # Reached")</f>
        <v>In Line with Total # Reached</v>
      </c>
      <c r="S6" s="7">
        <v>3</v>
      </c>
      <c r="T6" s="7">
        <v>1</v>
      </c>
      <c r="U6" s="7"/>
      <c r="V6" s="7"/>
      <c r="W6" s="7"/>
      <c r="X6" s="7"/>
      <c r="Y6" s="13" t="str">
        <f t="shared" ref="Y6:Y18" si="3">IF(SUM(S6:X6)=$F6, "In Line with Total # Reached", "Not in Line with Total # Reached")</f>
        <v>In Line with Total # Reached</v>
      </c>
      <c r="Z6" s="7"/>
      <c r="AA6" s="7"/>
      <c r="AB6" s="7"/>
      <c r="AC6" s="7"/>
      <c r="AD6" s="13" t="str">
        <f t="shared" ref="AD6:AD18" si="4">IF(SUM(Z6:AC6)=$F6, "In Line with Total # Reached", "Not in Line with Total # Reached")</f>
        <v>Not in Line with Total # Reached</v>
      </c>
      <c r="AE6" s="7" t="s">
        <v>67</v>
      </c>
      <c r="AF6" s="7"/>
      <c r="AG6" s="7"/>
      <c r="AH6" s="7"/>
      <c r="AI6" s="7"/>
      <c r="AJ6" s="13" t="str">
        <f t="shared" ref="AJ6:AJ18" si="5">IF(SUM(AE6:AI6)=$F6, "In Line with Total # Reached", "Not in Line with Total # Reached")</f>
        <v>Not in Line with Total # Reached</v>
      </c>
    </row>
    <row r="7" spans="1:36" ht="118.2" customHeight="1" x14ac:dyDescent="0.3">
      <c r="A7" s="8" t="s">
        <v>17</v>
      </c>
      <c r="B7" s="6" t="s">
        <v>32</v>
      </c>
      <c r="C7" s="5" t="s">
        <v>56</v>
      </c>
      <c r="D7" s="5"/>
      <c r="E7" s="24">
        <v>60</v>
      </c>
      <c r="F7" s="25">
        <v>47</v>
      </c>
      <c r="G7" s="26">
        <f t="shared" si="0"/>
        <v>0.78333333333333333</v>
      </c>
      <c r="H7" s="22" t="s">
        <v>68</v>
      </c>
      <c r="I7" s="19" t="s">
        <v>66</v>
      </c>
      <c r="J7" s="7">
        <v>10</v>
      </c>
      <c r="K7" s="7">
        <v>34</v>
      </c>
      <c r="L7" s="7">
        <v>1</v>
      </c>
      <c r="M7" s="7">
        <v>2</v>
      </c>
      <c r="N7" s="13" t="str">
        <f t="shared" si="1"/>
        <v>In Line with Total # Reached</v>
      </c>
      <c r="O7" s="7"/>
      <c r="P7" s="7">
        <v>35</v>
      </c>
      <c r="Q7" s="7">
        <v>12</v>
      </c>
      <c r="R7" s="13" t="str">
        <f t="shared" si="2"/>
        <v>In Line with Total # Reached</v>
      </c>
      <c r="S7" s="7">
        <v>25</v>
      </c>
      <c r="T7" s="7">
        <v>11</v>
      </c>
      <c r="U7" s="7">
        <v>5</v>
      </c>
      <c r="V7" s="7">
        <v>4</v>
      </c>
      <c r="W7" s="7">
        <v>1</v>
      </c>
      <c r="X7" s="7">
        <v>1</v>
      </c>
      <c r="Y7" s="13" t="str">
        <f t="shared" si="3"/>
        <v>In Line with Total # Reached</v>
      </c>
      <c r="Z7" s="7"/>
      <c r="AA7" s="7"/>
      <c r="AB7" s="7"/>
      <c r="AC7" s="7"/>
      <c r="AD7" s="13" t="str">
        <f t="shared" si="4"/>
        <v>Not in Line with Total # Reached</v>
      </c>
      <c r="AE7" s="7">
        <v>7</v>
      </c>
      <c r="AF7" s="7">
        <v>2</v>
      </c>
      <c r="AG7" s="7"/>
      <c r="AH7" s="7">
        <v>1</v>
      </c>
      <c r="AI7" s="7">
        <v>17</v>
      </c>
      <c r="AJ7" s="13" t="str">
        <f t="shared" si="5"/>
        <v>Not in Line with Total # Reached</v>
      </c>
    </row>
    <row r="8" spans="1:36" ht="84.6" customHeight="1" x14ac:dyDescent="0.3">
      <c r="A8" s="8" t="s">
        <v>18</v>
      </c>
      <c r="B8" s="6" t="s">
        <v>33</v>
      </c>
      <c r="C8" s="5" t="s">
        <v>56</v>
      </c>
      <c r="D8" s="5"/>
      <c r="E8" s="24">
        <v>15</v>
      </c>
      <c r="F8" s="25">
        <v>39</v>
      </c>
      <c r="G8" s="26">
        <f t="shared" si="0"/>
        <v>2.6</v>
      </c>
      <c r="H8" s="21" t="s">
        <v>69</v>
      </c>
      <c r="I8" s="19" t="s">
        <v>71</v>
      </c>
      <c r="J8" s="7"/>
      <c r="K8" s="7"/>
      <c r="L8" s="7"/>
      <c r="M8" s="7"/>
      <c r="N8" s="13" t="str">
        <f t="shared" si="1"/>
        <v>Not in Line with Total # Reached</v>
      </c>
      <c r="O8" s="7"/>
      <c r="P8" s="7"/>
      <c r="Q8" s="7"/>
      <c r="R8" s="13" t="str">
        <f t="shared" si="2"/>
        <v>Not in Line with Total # Reached</v>
      </c>
      <c r="S8" s="7"/>
      <c r="T8" s="7"/>
      <c r="U8" s="7"/>
      <c r="V8" s="7"/>
      <c r="W8" s="7"/>
      <c r="X8" s="7"/>
      <c r="Y8" s="13" t="str">
        <f t="shared" si="3"/>
        <v>Not in Line with Total # Reached</v>
      </c>
      <c r="Z8" s="7"/>
      <c r="AA8" s="7"/>
      <c r="AB8" s="7"/>
      <c r="AC8" s="7"/>
      <c r="AD8" s="13" t="str">
        <f t="shared" si="4"/>
        <v>Not in Line with Total # Reached</v>
      </c>
      <c r="AE8" s="7"/>
      <c r="AF8" s="7"/>
      <c r="AG8" s="7"/>
      <c r="AH8" s="7"/>
      <c r="AI8" s="7"/>
      <c r="AJ8" s="13" t="str">
        <f t="shared" si="5"/>
        <v>Not in Line with Total # Reached</v>
      </c>
    </row>
    <row r="9" spans="1:36" ht="103.8" customHeight="1" x14ac:dyDescent="0.3">
      <c r="A9" s="8" t="s">
        <v>19</v>
      </c>
      <c r="B9" s="6" t="s">
        <v>60</v>
      </c>
      <c r="C9" s="5" t="s">
        <v>54</v>
      </c>
      <c r="D9" s="5"/>
      <c r="E9" s="24">
        <v>30</v>
      </c>
      <c r="F9" s="25">
        <v>25</v>
      </c>
      <c r="G9" s="26">
        <f t="shared" si="0"/>
        <v>0.83333333333333337</v>
      </c>
      <c r="H9" s="21" t="s">
        <v>70</v>
      </c>
      <c r="I9" s="19" t="s">
        <v>71</v>
      </c>
      <c r="J9" s="7"/>
      <c r="K9" s="7"/>
      <c r="L9" s="7"/>
      <c r="M9" s="7"/>
      <c r="N9" s="13" t="str">
        <f t="shared" si="1"/>
        <v>Not in Line with Total # Reached</v>
      </c>
      <c r="O9" s="7"/>
      <c r="P9" s="7"/>
      <c r="Q9" s="7"/>
      <c r="R9" s="13" t="str">
        <f t="shared" si="2"/>
        <v>Not in Line with Total # Reached</v>
      </c>
      <c r="S9" s="7"/>
      <c r="T9" s="7"/>
      <c r="U9" s="7"/>
      <c r="V9" s="7"/>
      <c r="W9" s="7"/>
      <c r="X9" s="7"/>
      <c r="Y9" s="13" t="str">
        <f t="shared" si="3"/>
        <v>Not in Line with Total # Reached</v>
      </c>
      <c r="Z9" s="7"/>
      <c r="AA9" s="7"/>
      <c r="AB9" s="7"/>
      <c r="AC9" s="7"/>
      <c r="AD9" s="13" t="str">
        <f t="shared" si="4"/>
        <v>Not in Line with Total # Reached</v>
      </c>
      <c r="AE9" s="7"/>
      <c r="AF9" s="7"/>
      <c r="AG9" s="7"/>
      <c r="AH9" s="7"/>
      <c r="AI9" s="7"/>
      <c r="AJ9" s="13" t="str">
        <f t="shared" si="5"/>
        <v>Not in Line with Total # Reached</v>
      </c>
    </row>
    <row r="10" spans="1:36" ht="86.4" customHeight="1" x14ac:dyDescent="0.3">
      <c r="A10" s="8" t="s">
        <v>20</v>
      </c>
      <c r="B10" s="6" t="s">
        <v>61</v>
      </c>
      <c r="C10" s="5" t="s">
        <v>55</v>
      </c>
      <c r="D10" s="5"/>
      <c r="E10" s="24">
        <v>60</v>
      </c>
      <c r="F10" s="25">
        <v>87</v>
      </c>
      <c r="G10" s="26">
        <f t="shared" si="0"/>
        <v>1.45</v>
      </c>
      <c r="H10" s="21" t="s">
        <v>72</v>
      </c>
      <c r="I10" s="19" t="s">
        <v>71</v>
      </c>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7"/>
      <c r="AB10" s="7"/>
      <c r="AC10" s="7"/>
      <c r="AD10" s="13" t="str">
        <f t="shared" si="4"/>
        <v>Not in Line with Total # Reached</v>
      </c>
      <c r="AE10" s="7"/>
      <c r="AF10" s="7"/>
      <c r="AG10" s="7"/>
      <c r="AH10" s="7"/>
      <c r="AI10" s="7"/>
      <c r="AJ10" s="13" t="str">
        <f t="shared" si="5"/>
        <v>Not in Line with Total # Reached</v>
      </c>
    </row>
    <row r="11" spans="1:36" ht="117.6" customHeight="1" x14ac:dyDescent="0.3">
      <c r="A11" s="8" t="s">
        <v>21</v>
      </c>
      <c r="B11" s="6" t="s">
        <v>34</v>
      </c>
      <c r="C11" s="5" t="s">
        <v>56</v>
      </c>
      <c r="D11" s="5"/>
      <c r="E11" s="24">
        <v>200</v>
      </c>
      <c r="F11" s="25"/>
      <c r="G11" s="26">
        <f t="shared" si="0"/>
        <v>0</v>
      </c>
      <c r="H11" s="23"/>
      <c r="I11" s="19" t="s">
        <v>66</v>
      </c>
      <c r="J11" s="7"/>
      <c r="K11" s="7"/>
      <c r="L11" s="7"/>
      <c r="M11" s="7"/>
      <c r="N11" s="13" t="str">
        <f t="shared" si="1"/>
        <v>In Line with Total # Reached</v>
      </c>
      <c r="O11" s="7"/>
      <c r="P11" s="7"/>
      <c r="Q11" s="7"/>
      <c r="R11" s="13" t="str">
        <f t="shared" si="2"/>
        <v>In Line with Total # Reached</v>
      </c>
      <c r="S11" s="7"/>
      <c r="T11" s="7"/>
      <c r="U11" s="7"/>
      <c r="V11" s="7"/>
      <c r="W11" s="7"/>
      <c r="X11" s="7"/>
      <c r="Y11" s="13" t="str">
        <f t="shared" si="3"/>
        <v>In Line with Total # Reached</v>
      </c>
      <c r="Z11" s="7"/>
      <c r="AA11" s="7"/>
      <c r="AB11" s="7"/>
      <c r="AC11" s="7"/>
      <c r="AD11" s="13" t="str">
        <f t="shared" si="4"/>
        <v>In Line with Total # Reached</v>
      </c>
      <c r="AE11" s="7"/>
      <c r="AF11" s="7"/>
      <c r="AG11" s="7"/>
      <c r="AH11" s="7"/>
      <c r="AI11" s="7"/>
      <c r="AJ11" s="13" t="str">
        <f t="shared" si="5"/>
        <v>In Line with Total # Reached</v>
      </c>
    </row>
    <row r="12" spans="1:36" ht="81" customHeight="1" x14ac:dyDescent="0.3">
      <c r="A12" s="8" t="s">
        <v>22</v>
      </c>
      <c r="B12" s="6" t="s">
        <v>62</v>
      </c>
      <c r="C12" s="12" t="s">
        <v>57</v>
      </c>
      <c r="D12" s="12"/>
      <c r="E12" s="24">
        <v>5</v>
      </c>
      <c r="F12" s="25">
        <v>0</v>
      </c>
      <c r="G12" s="26">
        <f t="shared" si="0"/>
        <v>0</v>
      </c>
      <c r="H12" s="21" t="s">
        <v>73</v>
      </c>
      <c r="I12" s="19" t="s">
        <v>71</v>
      </c>
      <c r="J12" s="7"/>
      <c r="K12" s="7"/>
      <c r="L12" s="7"/>
      <c r="M12" s="7"/>
      <c r="N12" s="13" t="str">
        <f t="shared" si="1"/>
        <v>In Line with Total # Reached</v>
      </c>
      <c r="O12" s="7"/>
      <c r="P12" s="7"/>
      <c r="Q12" s="7"/>
      <c r="R12" s="13" t="str">
        <f t="shared" si="2"/>
        <v>In Line with Total # Reached</v>
      </c>
      <c r="S12" s="7"/>
      <c r="T12" s="7"/>
      <c r="U12" s="7"/>
      <c r="V12" s="7"/>
      <c r="W12" s="7"/>
      <c r="X12" s="7"/>
      <c r="Y12" s="13" t="str">
        <f t="shared" si="3"/>
        <v>In Line with Total # Reached</v>
      </c>
      <c r="Z12" s="7"/>
      <c r="AA12" s="7"/>
      <c r="AB12" s="7"/>
      <c r="AC12" s="7"/>
      <c r="AD12" s="13" t="str">
        <f t="shared" si="4"/>
        <v>In Line with Total # Reached</v>
      </c>
      <c r="AE12" s="7"/>
      <c r="AF12" s="7"/>
      <c r="AG12" s="7"/>
      <c r="AH12" s="7"/>
      <c r="AI12" s="7"/>
      <c r="AJ12" s="13" t="str">
        <f t="shared" si="5"/>
        <v>In Line with Total # Reached</v>
      </c>
    </row>
    <row r="13" spans="1:36" ht="94.2" customHeight="1" x14ac:dyDescent="0.3">
      <c r="A13" s="8" t="s">
        <v>23</v>
      </c>
      <c r="B13" s="6" t="s">
        <v>38</v>
      </c>
      <c r="C13" s="5" t="s">
        <v>56</v>
      </c>
      <c r="D13" s="5"/>
      <c r="E13" s="24">
        <v>900</v>
      </c>
      <c r="F13" s="25">
        <v>274</v>
      </c>
      <c r="G13" s="26">
        <f t="shared" si="0"/>
        <v>0.30444444444444446</v>
      </c>
      <c r="H13" s="21" t="s">
        <v>74</v>
      </c>
      <c r="I13" s="19" t="s">
        <v>66</v>
      </c>
      <c r="J13" s="7"/>
      <c r="K13" s="7"/>
      <c r="L13" s="7"/>
      <c r="M13" s="7"/>
      <c r="N13" s="13" t="str">
        <f t="shared" si="1"/>
        <v>Not in Line with Total # Reached</v>
      </c>
      <c r="O13" s="7"/>
      <c r="P13" s="7"/>
      <c r="Q13" s="7"/>
      <c r="R13" s="13" t="str">
        <f t="shared" si="2"/>
        <v>Not in Line with Total # Reached</v>
      </c>
      <c r="S13" s="7"/>
      <c r="T13" s="7"/>
      <c r="U13" s="7"/>
      <c r="V13" s="7"/>
      <c r="W13" s="7"/>
      <c r="X13" s="7"/>
      <c r="Y13" s="13" t="str">
        <f t="shared" si="3"/>
        <v>Not in Line with Total # Reached</v>
      </c>
      <c r="Z13" s="7"/>
      <c r="AA13" s="7"/>
      <c r="AB13" s="7"/>
      <c r="AC13" s="7"/>
      <c r="AD13" s="13" t="str">
        <f t="shared" si="4"/>
        <v>Not in Line with Total # Reached</v>
      </c>
      <c r="AE13" s="7"/>
      <c r="AF13" s="7"/>
      <c r="AG13" s="7"/>
      <c r="AH13" s="7"/>
      <c r="AI13" s="7"/>
      <c r="AJ13" s="13" t="str">
        <f t="shared" si="5"/>
        <v>Not in Line with Total # Reached</v>
      </c>
    </row>
    <row r="14" spans="1:36" ht="87.6" customHeight="1" x14ac:dyDescent="0.3">
      <c r="A14" s="8" t="s">
        <v>24</v>
      </c>
      <c r="B14" s="6" t="s">
        <v>39</v>
      </c>
      <c r="C14" s="5" t="s">
        <v>56</v>
      </c>
      <c r="D14" s="5"/>
      <c r="E14" s="24">
        <v>300</v>
      </c>
      <c r="F14" s="25">
        <v>998</v>
      </c>
      <c r="G14" s="26">
        <f t="shared" si="0"/>
        <v>3.3266666666666667</v>
      </c>
      <c r="H14" s="21" t="s">
        <v>75</v>
      </c>
      <c r="I14" s="19" t="s">
        <v>66</v>
      </c>
      <c r="J14" s="7"/>
      <c r="K14" s="7"/>
      <c r="L14" s="7"/>
      <c r="M14" s="7"/>
      <c r="N14" s="13" t="str">
        <f t="shared" si="1"/>
        <v>Not in Line with Total # Reached</v>
      </c>
      <c r="O14" s="7"/>
      <c r="P14" s="7"/>
      <c r="Q14" s="7"/>
      <c r="R14" s="13" t="str">
        <f t="shared" si="2"/>
        <v>Not in Line with Total # Reached</v>
      </c>
      <c r="S14" s="7"/>
      <c r="T14" s="7"/>
      <c r="U14" s="7"/>
      <c r="V14" s="7"/>
      <c r="W14" s="7"/>
      <c r="X14" s="7"/>
      <c r="Y14" s="13" t="str">
        <f t="shared" si="3"/>
        <v>Not in Line with Total # Reached</v>
      </c>
      <c r="Z14" s="7"/>
      <c r="AA14" s="7"/>
      <c r="AB14" s="7"/>
      <c r="AC14" s="7"/>
      <c r="AD14" s="13" t="str">
        <f t="shared" si="4"/>
        <v>Not in Line with Total # Reached</v>
      </c>
      <c r="AE14" s="7"/>
      <c r="AF14" s="7"/>
      <c r="AG14" s="7"/>
      <c r="AH14" s="7"/>
      <c r="AI14" s="7"/>
      <c r="AJ14" s="13" t="str">
        <f t="shared" si="5"/>
        <v>Not in Line with Total # Reached</v>
      </c>
    </row>
    <row r="15" spans="1:36" ht="66.599999999999994" customHeight="1" x14ac:dyDescent="0.3">
      <c r="A15" s="8" t="s">
        <v>25</v>
      </c>
      <c r="B15" s="6" t="s">
        <v>40</v>
      </c>
      <c r="C15" s="5" t="s">
        <v>59</v>
      </c>
      <c r="D15" s="5"/>
      <c r="E15" s="24">
        <v>666666.66666666663</v>
      </c>
      <c r="F15" s="25">
        <v>99109</v>
      </c>
      <c r="G15" s="26">
        <f t="shared" si="0"/>
        <v>0.1486635</v>
      </c>
      <c r="H15" s="21" t="s">
        <v>76</v>
      </c>
      <c r="I15" s="1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24">
        <v>10</v>
      </c>
      <c r="F16" s="25">
        <v>3</v>
      </c>
      <c r="G16" s="26">
        <f t="shared" si="0"/>
        <v>0.3</v>
      </c>
      <c r="H16" s="23" t="s">
        <v>77</v>
      </c>
      <c r="I16" s="19" t="s">
        <v>71</v>
      </c>
      <c r="J16" s="7"/>
      <c r="K16" s="7"/>
      <c r="L16" s="7"/>
      <c r="M16" s="7"/>
      <c r="N16" s="13" t="str">
        <f t="shared" si="1"/>
        <v>Not in Line with Total # Reached</v>
      </c>
      <c r="O16" s="7"/>
      <c r="P16" s="7"/>
      <c r="Q16" s="7"/>
      <c r="R16" s="13" t="str">
        <f t="shared" si="2"/>
        <v>Not in Line with Total # Reached</v>
      </c>
      <c r="S16" s="7"/>
      <c r="T16" s="7"/>
      <c r="U16" s="7"/>
      <c r="V16" s="7"/>
      <c r="W16" s="7"/>
      <c r="X16" s="7"/>
      <c r="Y16" s="13" t="str">
        <f t="shared" si="3"/>
        <v>Not in Line with Total # Reached</v>
      </c>
      <c r="Z16" s="7"/>
      <c r="AA16" s="7"/>
      <c r="AB16" s="7"/>
      <c r="AC16" s="7"/>
      <c r="AD16" s="13" t="str">
        <f t="shared" si="4"/>
        <v>Not in Line with Total # Reached</v>
      </c>
      <c r="AE16" s="7"/>
      <c r="AF16" s="7"/>
      <c r="AG16" s="7"/>
      <c r="AH16" s="7"/>
      <c r="AI16" s="7"/>
      <c r="AJ16" s="13" t="str">
        <f t="shared" si="5"/>
        <v>Not in Line with Total # Reached</v>
      </c>
    </row>
    <row r="17" spans="1:36" ht="66.599999999999994" customHeight="1" x14ac:dyDescent="0.3">
      <c r="A17" s="8" t="s">
        <v>27</v>
      </c>
      <c r="B17" s="6" t="s">
        <v>42</v>
      </c>
      <c r="C17" s="12" t="s">
        <v>57</v>
      </c>
      <c r="D17" s="12"/>
      <c r="E17" s="24">
        <v>10</v>
      </c>
      <c r="F17" s="25">
        <v>34</v>
      </c>
      <c r="G17" s="26">
        <f t="shared" si="0"/>
        <v>3.4</v>
      </c>
      <c r="H17" s="21" t="s">
        <v>78</v>
      </c>
      <c r="I17" s="1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127</v>
      </c>
      <c r="C18" s="12" t="s">
        <v>57</v>
      </c>
      <c r="D18" s="12"/>
      <c r="E18" s="11">
        <v>5</v>
      </c>
      <c r="F18" s="25"/>
      <c r="G18" s="26">
        <f t="shared" si="0"/>
        <v>0</v>
      </c>
      <c r="H18" s="23"/>
      <c r="I18" s="19" t="s">
        <v>71</v>
      </c>
      <c r="J18" s="7"/>
      <c r="K18" s="7"/>
      <c r="L18" s="7"/>
      <c r="M18" s="7"/>
      <c r="N18" s="13" t="str">
        <f t="shared" si="1"/>
        <v>In Line with Total # Reached</v>
      </c>
      <c r="O18" s="7"/>
      <c r="P18" s="7"/>
      <c r="Q18" s="7"/>
      <c r="R18" s="13" t="str">
        <f t="shared" si="2"/>
        <v>In Line with Total # Reached</v>
      </c>
      <c r="S18" s="7"/>
      <c r="T18" s="7"/>
      <c r="U18" s="7"/>
      <c r="V18" s="7"/>
      <c r="W18" s="7"/>
      <c r="X18" s="7"/>
      <c r="Y18" s="13" t="str">
        <f t="shared" si="3"/>
        <v>In Line with Total # Reached</v>
      </c>
      <c r="Z18" s="7"/>
      <c r="AA18" s="7"/>
      <c r="AB18" s="7"/>
      <c r="AC18" s="7"/>
      <c r="AD18" s="13" t="str">
        <f t="shared" si="4"/>
        <v>In Line with Total # Reached</v>
      </c>
      <c r="AE18" s="7"/>
      <c r="AF18" s="7"/>
      <c r="AG18" s="7"/>
      <c r="AH18" s="7"/>
      <c r="AI18" s="7"/>
      <c r="AJ18" s="13" t="str">
        <f t="shared" si="5"/>
        <v>In Line with Total # Reached</v>
      </c>
    </row>
  </sheetData>
  <mergeCells count="14">
    <mergeCell ref="AE4:AI4"/>
    <mergeCell ref="A4:A5"/>
    <mergeCell ref="B4:B5"/>
    <mergeCell ref="C4:C5"/>
    <mergeCell ref="E4:E5"/>
    <mergeCell ref="F4:F5"/>
    <mergeCell ref="G4:G5"/>
    <mergeCell ref="D4:D5"/>
    <mergeCell ref="H4:H5"/>
    <mergeCell ref="I4:I5"/>
    <mergeCell ref="J4:M4"/>
    <mergeCell ref="O4:Q4"/>
    <mergeCell ref="S4:X4"/>
    <mergeCell ref="Z4:AC4"/>
  </mergeCells>
  <conditionalFormatting sqref="J6">
    <cfRule type="expression" dxfId="163" priority="23">
      <formula>$I6="NO"</formula>
    </cfRule>
    <cfRule type="expression" dxfId="162" priority="24">
      <formula>$I6="YES"</formula>
    </cfRule>
  </conditionalFormatting>
  <conditionalFormatting sqref="K6:M6">
    <cfRule type="expression" dxfId="161" priority="21">
      <formula>$I6="NO"</formula>
    </cfRule>
    <cfRule type="expression" dxfId="160" priority="22">
      <formula>$I6="YES"</formula>
    </cfRule>
  </conditionalFormatting>
  <conditionalFormatting sqref="O6:Q6">
    <cfRule type="expression" dxfId="159" priority="19">
      <formula>$I6="NO"</formula>
    </cfRule>
    <cfRule type="expression" dxfId="158" priority="20">
      <formula>$I6="YES"</formula>
    </cfRule>
  </conditionalFormatting>
  <conditionalFormatting sqref="S6:X6">
    <cfRule type="expression" dxfId="157" priority="17">
      <formula>$I6="NO"</formula>
    </cfRule>
    <cfRule type="expression" dxfId="156" priority="18">
      <formula>$I6="YES"</formula>
    </cfRule>
  </conditionalFormatting>
  <conditionalFormatting sqref="Z6:AC6">
    <cfRule type="expression" dxfId="155" priority="15">
      <formula>$I6="NO"</formula>
    </cfRule>
    <cfRule type="expression" dxfId="154" priority="16">
      <formula>$I6="YES"</formula>
    </cfRule>
  </conditionalFormatting>
  <conditionalFormatting sqref="AE6:AI6">
    <cfRule type="expression" dxfId="153" priority="13">
      <formula>$I6="NO"</formula>
    </cfRule>
    <cfRule type="expression" dxfId="152" priority="14">
      <formula>$I6="YES"</formula>
    </cfRule>
  </conditionalFormatting>
  <conditionalFormatting sqref="J7:J18">
    <cfRule type="expression" dxfId="151" priority="11">
      <formula>$I7="NO"</formula>
    </cfRule>
    <cfRule type="expression" dxfId="150" priority="12">
      <formula>$I7="YES"</formula>
    </cfRule>
  </conditionalFormatting>
  <conditionalFormatting sqref="K7:M18">
    <cfRule type="expression" dxfId="149" priority="9">
      <formula>$I7="NO"</formula>
    </cfRule>
    <cfRule type="expression" dxfId="148" priority="10">
      <formula>$I7="YES"</formula>
    </cfRule>
  </conditionalFormatting>
  <conditionalFormatting sqref="O7:Q18">
    <cfRule type="expression" dxfId="147" priority="7">
      <formula>$I7="NO"</formula>
    </cfRule>
    <cfRule type="expression" dxfId="146" priority="8">
      <formula>$I7="YES"</formula>
    </cfRule>
  </conditionalFormatting>
  <conditionalFormatting sqref="S7:X18">
    <cfRule type="expression" dxfId="145" priority="5">
      <formula>$I7="NO"</formula>
    </cfRule>
    <cfRule type="expression" dxfId="144" priority="6">
      <formula>$I7="YES"</formula>
    </cfRule>
  </conditionalFormatting>
  <conditionalFormatting sqref="Z7:AC18">
    <cfRule type="expression" dxfId="143" priority="3">
      <formula>$I7="NO"</formula>
    </cfRule>
    <cfRule type="expression" dxfId="142" priority="4">
      <formula>$I7="YES"</formula>
    </cfRule>
  </conditionalFormatting>
  <conditionalFormatting sqref="AE7:AI18">
    <cfRule type="expression" dxfId="141" priority="1">
      <formula>$I7="NO"</formula>
    </cfRule>
    <cfRule type="expression" dxfId="140" priority="2">
      <formula>$I7="YES"</formula>
    </cfRule>
  </conditionalFormatting>
  <dataValidations count="1">
    <dataValidation type="list" allowBlank="1" showInputMessage="1" showErrorMessage="1" sqref="I6:I18" xr:uid="{BE35F39D-C276-4FCF-A6FA-6B9DC0F334BE}">
      <formula1>"YES,NO"</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9121E-80E4-42FE-96A9-4ABD28898354}">
  <sheetPr>
    <tabColor theme="5" tint="0.79998168889431442"/>
  </sheetPr>
  <dimension ref="A1"/>
  <sheetViews>
    <sheetView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8F3B-5CBC-4FC3-B823-4E74288DA3F8}">
  <sheetPr>
    <tabColor theme="5" tint="0.79998168889431442"/>
  </sheetPr>
  <dimension ref="A1:AJ18"/>
  <sheetViews>
    <sheetView zoomScale="70" zoomScaleNormal="70" workbookViewId="0">
      <pane xSplit="1" ySplit="5" topLeftCell="B6" activePane="bottomRight" state="frozenSplit"/>
      <selection activeCell="B11" sqref="B11"/>
      <selection pane="topRight" activeCell="B11" sqref="B11"/>
      <selection pane="bottomLeft" activeCell="B11" sqref="B11"/>
      <selection pane="bottomRight" activeCell="B11" sqref="B11"/>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8" width="10.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45">
      <c r="A6" s="8" t="s">
        <v>16</v>
      </c>
      <c r="B6" s="6" t="s">
        <v>31</v>
      </c>
      <c r="C6" s="5" t="s">
        <v>56</v>
      </c>
      <c r="D6" s="5"/>
      <c r="E6" s="10">
        <v>3.5</v>
      </c>
      <c r="F6" s="27">
        <v>3</v>
      </c>
      <c r="G6" s="9">
        <f t="shared" ref="G6:G18" si="0">IFERROR((F6/E6),"")</f>
        <v>0.8571428571428571</v>
      </c>
      <c r="H6" s="20" t="s">
        <v>103</v>
      </c>
      <c r="I6" s="29" t="s">
        <v>66</v>
      </c>
      <c r="J6" s="30">
        <v>2</v>
      </c>
      <c r="K6" s="30">
        <v>1</v>
      </c>
      <c r="L6" s="7"/>
      <c r="M6" s="7"/>
      <c r="N6" s="13" t="str">
        <f t="shared" ref="N6:N18" si="1">IF(SUM(J6:M6)=$F6, "In Line with Total # Reached", "Not in Line with Total # Reached")</f>
        <v>In Line with Total # Reached</v>
      </c>
      <c r="O6" s="7"/>
      <c r="P6" s="30">
        <v>3</v>
      </c>
      <c r="Q6" s="7"/>
      <c r="R6" s="13" t="str">
        <f t="shared" ref="R6:R18" si="2">IF(SUM(O6:Q6)=$F6, "In Line with Total # Reached", "Not in Line with Total # Reached")</f>
        <v>In Line with Total # Reached</v>
      </c>
      <c r="S6" s="7"/>
      <c r="T6" s="7"/>
      <c r="U6" s="30">
        <v>2</v>
      </c>
      <c r="V6" s="30">
        <v>1</v>
      </c>
      <c r="W6" s="7"/>
      <c r="X6" s="7"/>
      <c r="Y6" s="13" t="str">
        <f t="shared" ref="Y6:Y18" si="3">IF(SUM(S6:X6)=$F6, "In Line with Total # Reached", "Not in Line with Total # Reached")</f>
        <v>In Line with Total # Reached</v>
      </c>
      <c r="Z6" s="7"/>
      <c r="AA6" s="30">
        <v>3</v>
      </c>
      <c r="AB6" s="7"/>
      <c r="AC6" s="7"/>
      <c r="AD6" s="13" t="str">
        <f t="shared" ref="AD6:AD18" si="4">IF(SUM(Z6:AC6)=$F6, "In Line with Total # Reached", "Not in Line with Total # Reached")</f>
        <v>In Line with Total # Reached</v>
      </c>
      <c r="AE6" s="30">
        <v>2</v>
      </c>
      <c r="AF6" s="30"/>
      <c r="AG6" s="30">
        <v>1</v>
      </c>
      <c r="AH6" s="7"/>
      <c r="AI6" s="30"/>
      <c r="AJ6" s="13" t="str">
        <f t="shared" ref="AJ6:AJ18" si="5">IF(SUM(AE6:AI6)=$F6, "In Line with Total # Reached", "Not in Line with Total # Reached")</f>
        <v>In Line with Total # Reached</v>
      </c>
    </row>
    <row r="7" spans="1:36" ht="118.2" customHeight="1" x14ac:dyDescent="0.45">
      <c r="A7" s="8" t="s">
        <v>17</v>
      </c>
      <c r="B7" s="6" t="s">
        <v>32</v>
      </c>
      <c r="C7" s="5" t="s">
        <v>56</v>
      </c>
      <c r="D7" s="5"/>
      <c r="E7" s="10">
        <v>60</v>
      </c>
      <c r="F7" s="27">
        <v>62</v>
      </c>
      <c r="G7" s="9">
        <f t="shared" si="0"/>
        <v>1.0333333333333334</v>
      </c>
      <c r="H7" s="20" t="s">
        <v>104</v>
      </c>
      <c r="I7" s="29" t="s">
        <v>66</v>
      </c>
      <c r="J7" s="30">
        <v>55</v>
      </c>
      <c r="K7" s="30">
        <v>3</v>
      </c>
      <c r="L7" s="7"/>
      <c r="M7" s="7"/>
      <c r="N7" s="13" t="str">
        <f t="shared" si="1"/>
        <v>Not in Line with Total # Reached</v>
      </c>
      <c r="O7" s="30">
        <v>4</v>
      </c>
      <c r="P7" s="30">
        <v>54</v>
      </c>
      <c r="Q7" s="7"/>
      <c r="R7" s="13" t="str">
        <f t="shared" si="2"/>
        <v>Not in Line with Total # Reached</v>
      </c>
      <c r="S7" s="30">
        <v>14</v>
      </c>
      <c r="T7" s="30">
        <v>15</v>
      </c>
      <c r="U7" s="30">
        <v>11</v>
      </c>
      <c r="V7" s="30">
        <v>14</v>
      </c>
      <c r="W7" s="30">
        <v>4</v>
      </c>
      <c r="X7" s="7"/>
      <c r="Y7" s="13" t="str">
        <f t="shared" si="3"/>
        <v>Not in Line with Total # Reached</v>
      </c>
      <c r="Z7" s="30">
        <v>3</v>
      </c>
      <c r="AA7" s="30">
        <v>55</v>
      </c>
      <c r="AB7" s="7"/>
      <c r="AC7" s="7"/>
      <c r="AD7" s="13" t="str">
        <f t="shared" si="4"/>
        <v>Not in Line with Total # Reached</v>
      </c>
      <c r="AE7" s="31">
        <v>21</v>
      </c>
      <c r="AF7" s="30">
        <v>1</v>
      </c>
      <c r="AG7" s="7"/>
      <c r="AH7" s="30">
        <v>11</v>
      </c>
      <c r="AI7" s="30">
        <v>1</v>
      </c>
      <c r="AJ7" s="13" t="str">
        <f t="shared" si="5"/>
        <v>Not in Line with Total # Reached</v>
      </c>
    </row>
    <row r="8" spans="1:36" ht="84.6" customHeight="1" x14ac:dyDescent="0.45">
      <c r="A8" s="8" t="s">
        <v>18</v>
      </c>
      <c r="B8" s="6" t="s">
        <v>33</v>
      </c>
      <c r="C8" s="5" t="s">
        <v>56</v>
      </c>
      <c r="D8" s="5"/>
      <c r="E8" s="10">
        <v>15</v>
      </c>
      <c r="F8" s="27">
        <v>20</v>
      </c>
      <c r="G8" s="9">
        <f t="shared" si="0"/>
        <v>1.3333333333333333</v>
      </c>
      <c r="H8" s="20" t="s">
        <v>105</v>
      </c>
      <c r="I8" s="29" t="s">
        <v>71</v>
      </c>
      <c r="J8" s="30"/>
      <c r="K8" s="30"/>
      <c r="L8" s="7"/>
      <c r="M8" s="7"/>
      <c r="N8" s="13"/>
      <c r="O8" s="30"/>
      <c r="P8" s="30"/>
      <c r="Q8" s="7"/>
      <c r="R8" s="13"/>
      <c r="S8" s="30"/>
      <c r="T8" s="30"/>
      <c r="U8" s="30"/>
      <c r="V8" s="30"/>
      <c r="W8" s="30"/>
      <c r="X8" s="7"/>
      <c r="Y8" s="13"/>
      <c r="Z8" s="30"/>
      <c r="AA8" s="30"/>
      <c r="AB8" s="7"/>
      <c r="AC8" s="7"/>
      <c r="AD8" s="13"/>
      <c r="AE8" s="31"/>
      <c r="AF8" s="30"/>
      <c r="AG8" s="7"/>
      <c r="AH8" s="30"/>
      <c r="AI8" s="30"/>
      <c r="AJ8" s="13"/>
    </row>
    <row r="9" spans="1:36" ht="103.8" customHeight="1" x14ac:dyDescent="0.3">
      <c r="A9" s="8" t="s">
        <v>19</v>
      </c>
      <c r="B9" s="6" t="s">
        <v>60</v>
      </c>
      <c r="C9" s="5" t="s">
        <v>54</v>
      </c>
      <c r="D9" s="5"/>
      <c r="E9" s="10">
        <v>30</v>
      </c>
      <c r="F9" s="27">
        <v>32</v>
      </c>
      <c r="G9" s="9">
        <f t="shared" si="0"/>
        <v>1.0666666666666667</v>
      </c>
      <c r="H9" s="20" t="s">
        <v>106</v>
      </c>
      <c r="I9" s="29" t="s">
        <v>71</v>
      </c>
      <c r="J9" s="7"/>
      <c r="K9" s="7"/>
      <c r="L9" s="7"/>
      <c r="M9" s="7"/>
      <c r="N9" s="13" t="str">
        <f t="shared" si="1"/>
        <v>Not in Line with Total # Reached</v>
      </c>
      <c r="O9" s="7"/>
      <c r="P9" s="7"/>
      <c r="Q9" s="7"/>
      <c r="R9" s="13" t="str">
        <f t="shared" si="2"/>
        <v>Not in Line with Total # Reached</v>
      </c>
      <c r="S9" s="7"/>
      <c r="T9" s="7"/>
      <c r="U9" s="7"/>
      <c r="V9" s="7"/>
      <c r="W9" s="7"/>
      <c r="X9" s="7"/>
      <c r="Y9" s="13" t="str">
        <f t="shared" si="3"/>
        <v>Not in Line with Total # Reached</v>
      </c>
      <c r="Z9" s="7"/>
      <c r="AA9" s="7"/>
      <c r="AB9" s="7"/>
      <c r="AC9" s="7"/>
      <c r="AD9" s="13" t="str">
        <f t="shared" si="4"/>
        <v>Not in Line with Total # Reached</v>
      </c>
      <c r="AE9" s="7"/>
      <c r="AF9" s="7"/>
      <c r="AG9" s="7"/>
      <c r="AH9" s="7"/>
      <c r="AI9" s="7"/>
      <c r="AJ9" s="13" t="str">
        <f t="shared" si="5"/>
        <v>Not in Line with Total # Reached</v>
      </c>
    </row>
    <row r="10" spans="1:36" ht="86.4" customHeight="1" x14ac:dyDescent="0.3">
      <c r="A10" s="8" t="s">
        <v>20</v>
      </c>
      <c r="B10" s="6" t="s">
        <v>61</v>
      </c>
      <c r="C10" s="5" t="s">
        <v>55</v>
      </c>
      <c r="D10" s="5"/>
      <c r="E10" s="10">
        <v>60</v>
      </c>
      <c r="F10" s="27">
        <v>33</v>
      </c>
      <c r="G10" s="9">
        <f t="shared" si="0"/>
        <v>0.55000000000000004</v>
      </c>
      <c r="H10" s="20" t="s">
        <v>107</v>
      </c>
      <c r="I10" s="29" t="s">
        <v>71</v>
      </c>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7"/>
      <c r="AB10" s="7"/>
      <c r="AC10" s="7"/>
      <c r="AD10" s="13" t="str">
        <f t="shared" si="4"/>
        <v>Not in Line with Total # Reached</v>
      </c>
      <c r="AE10" s="7"/>
      <c r="AF10" s="7"/>
      <c r="AG10" s="7"/>
      <c r="AH10" s="7"/>
      <c r="AI10" s="7"/>
      <c r="AJ10" s="13" t="str">
        <f t="shared" si="5"/>
        <v>Not in Line with Total # Reached</v>
      </c>
    </row>
    <row r="11" spans="1:36" ht="117.6" customHeight="1" x14ac:dyDescent="0.3">
      <c r="A11" s="8" t="s">
        <v>21</v>
      </c>
      <c r="B11" s="6" t="s">
        <v>34</v>
      </c>
      <c r="C11" s="5" t="s">
        <v>56</v>
      </c>
      <c r="D11" s="5"/>
      <c r="E11" s="10">
        <v>200</v>
      </c>
      <c r="F11" s="27"/>
      <c r="G11" s="9">
        <f t="shared" si="0"/>
        <v>0</v>
      </c>
      <c r="H11" s="20"/>
      <c r="I11" s="29" t="s">
        <v>66</v>
      </c>
      <c r="J11" s="7"/>
      <c r="K11" s="7"/>
      <c r="L11" s="7"/>
      <c r="M11" s="7"/>
      <c r="N11" s="13" t="str">
        <f t="shared" si="1"/>
        <v>In Line with Total # Reached</v>
      </c>
      <c r="O11" s="7"/>
      <c r="P11" s="7"/>
      <c r="Q11" s="7"/>
      <c r="R11" s="13" t="str">
        <f t="shared" si="2"/>
        <v>In Line with Total # Reached</v>
      </c>
      <c r="S11" s="7"/>
      <c r="T11" s="7"/>
      <c r="U11" s="7"/>
      <c r="V11" s="7"/>
      <c r="W11" s="7"/>
      <c r="X11" s="7"/>
      <c r="Y11" s="13" t="str">
        <f t="shared" si="3"/>
        <v>In Line with Total # Reached</v>
      </c>
      <c r="Z11" s="7"/>
      <c r="AA11" s="7"/>
      <c r="AB11" s="7"/>
      <c r="AC11" s="7"/>
      <c r="AD11" s="13" t="str">
        <f t="shared" si="4"/>
        <v>In Line with Total # Reached</v>
      </c>
      <c r="AE11" s="7"/>
      <c r="AF11" s="7"/>
      <c r="AG11" s="7"/>
      <c r="AH11" s="7"/>
      <c r="AI11" s="7"/>
      <c r="AJ11" s="13" t="str">
        <f t="shared" si="5"/>
        <v>In Line with Total # Reached</v>
      </c>
    </row>
    <row r="12" spans="1:36" ht="81" customHeight="1" x14ac:dyDescent="0.3">
      <c r="A12" s="8" t="s">
        <v>22</v>
      </c>
      <c r="B12" s="6" t="s">
        <v>62</v>
      </c>
      <c r="C12" s="12" t="s">
        <v>57</v>
      </c>
      <c r="D12" s="12"/>
      <c r="E12" s="10">
        <v>5</v>
      </c>
      <c r="F12" s="27">
        <v>1</v>
      </c>
      <c r="G12" s="9">
        <f t="shared" si="0"/>
        <v>0.2</v>
      </c>
      <c r="H12" s="20" t="s">
        <v>108</v>
      </c>
      <c r="I12" s="29" t="s">
        <v>71</v>
      </c>
      <c r="J12" s="7"/>
      <c r="K12" s="7"/>
      <c r="L12" s="7"/>
      <c r="M12" s="7"/>
      <c r="N12" s="13" t="str">
        <f t="shared" si="1"/>
        <v>Not in Line with Total # Reached</v>
      </c>
      <c r="O12" s="7"/>
      <c r="P12" s="7"/>
      <c r="Q12" s="7"/>
      <c r="R12" s="13" t="str">
        <f t="shared" si="2"/>
        <v>Not in Line with Total # Reached</v>
      </c>
      <c r="S12" s="7"/>
      <c r="T12" s="7"/>
      <c r="U12" s="7"/>
      <c r="V12" s="7"/>
      <c r="W12" s="7"/>
      <c r="X12" s="7"/>
      <c r="Y12" s="13" t="str">
        <f t="shared" si="3"/>
        <v>Not in Line with Total # Reached</v>
      </c>
      <c r="Z12" s="7"/>
      <c r="AA12" s="7"/>
      <c r="AB12" s="7"/>
      <c r="AC12" s="7"/>
      <c r="AD12" s="13" t="str">
        <f t="shared" si="4"/>
        <v>Not in Line with Total # Reached</v>
      </c>
      <c r="AE12" s="7"/>
      <c r="AF12" s="7"/>
      <c r="AG12" s="7"/>
      <c r="AH12" s="7"/>
      <c r="AI12" s="7"/>
      <c r="AJ12" s="13" t="str">
        <f t="shared" si="5"/>
        <v>Not in Line with Total # Reached</v>
      </c>
    </row>
    <row r="13" spans="1:36" ht="94.2" customHeight="1" x14ac:dyDescent="0.3">
      <c r="A13" s="8" t="s">
        <v>23</v>
      </c>
      <c r="B13" s="6" t="s">
        <v>38</v>
      </c>
      <c r="C13" s="5" t="s">
        <v>56</v>
      </c>
      <c r="D13" s="5"/>
      <c r="E13" s="10">
        <v>900</v>
      </c>
      <c r="F13" s="27">
        <v>6000</v>
      </c>
      <c r="G13" s="9">
        <f t="shared" si="0"/>
        <v>6.666666666666667</v>
      </c>
      <c r="H13" s="20" t="s">
        <v>109</v>
      </c>
      <c r="I13" s="29" t="s">
        <v>66</v>
      </c>
      <c r="J13" s="7" t="s">
        <v>110</v>
      </c>
      <c r="K13" s="7" t="s">
        <v>110</v>
      </c>
      <c r="L13" s="7" t="s">
        <v>110</v>
      </c>
      <c r="M13" s="7" t="s">
        <v>110</v>
      </c>
      <c r="N13" s="13" t="str">
        <f t="shared" si="1"/>
        <v>Not in Line with Total # Reached</v>
      </c>
      <c r="O13" s="7" t="s">
        <v>110</v>
      </c>
      <c r="P13" s="7" t="s">
        <v>110</v>
      </c>
      <c r="Q13" s="7" t="s">
        <v>110</v>
      </c>
      <c r="R13" s="13" t="str">
        <f t="shared" si="2"/>
        <v>Not in Line with Total # Reached</v>
      </c>
      <c r="S13" s="7" t="s">
        <v>110</v>
      </c>
      <c r="T13" s="7" t="s">
        <v>110</v>
      </c>
      <c r="U13" s="7" t="s">
        <v>110</v>
      </c>
      <c r="V13" s="7" t="s">
        <v>110</v>
      </c>
      <c r="W13" s="7" t="s">
        <v>110</v>
      </c>
      <c r="X13" s="7" t="s">
        <v>110</v>
      </c>
      <c r="Y13" s="13" t="str">
        <f t="shared" si="3"/>
        <v>Not in Line with Total # Reached</v>
      </c>
      <c r="Z13" s="7" t="s">
        <v>110</v>
      </c>
      <c r="AA13" s="7" t="s">
        <v>110</v>
      </c>
      <c r="AB13" s="7" t="s">
        <v>110</v>
      </c>
      <c r="AC13" s="7" t="s">
        <v>110</v>
      </c>
      <c r="AD13" s="13" t="str">
        <f t="shared" si="4"/>
        <v>Not in Line with Total # Reached</v>
      </c>
      <c r="AE13" s="7" t="s">
        <v>110</v>
      </c>
      <c r="AF13" s="7" t="s">
        <v>110</v>
      </c>
      <c r="AG13" s="7" t="s">
        <v>110</v>
      </c>
      <c r="AH13" s="7" t="s">
        <v>110</v>
      </c>
      <c r="AI13" s="7" t="s">
        <v>110</v>
      </c>
      <c r="AJ13" s="13" t="str">
        <f t="shared" si="5"/>
        <v>Not in Line with Total # Reached</v>
      </c>
    </row>
    <row r="14" spans="1:36" ht="87.6" customHeight="1" x14ac:dyDescent="0.3">
      <c r="A14" s="8" t="s">
        <v>24</v>
      </c>
      <c r="B14" s="6" t="s">
        <v>39</v>
      </c>
      <c r="C14" s="5" t="s">
        <v>56</v>
      </c>
      <c r="D14" s="5"/>
      <c r="E14" s="10">
        <v>300</v>
      </c>
      <c r="F14" s="27">
        <v>3698</v>
      </c>
      <c r="G14" s="9">
        <f t="shared" si="0"/>
        <v>12.326666666666666</v>
      </c>
      <c r="H14" s="20" t="s">
        <v>111</v>
      </c>
      <c r="I14" s="29" t="s">
        <v>66</v>
      </c>
      <c r="J14" s="7" t="s">
        <v>110</v>
      </c>
      <c r="K14" s="7" t="s">
        <v>110</v>
      </c>
      <c r="L14" s="7" t="s">
        <v>110</v>
      </c>
      <c r="M14" s="7" t="s">
        <v>110</v>
      </c>
      <c r="N14" s="13" t="str">
        <f t="shared" si="1"/>
        <v>Not in Line with Total # Reached</v>
      </c>
      <c r="O14" s="7" t="s">
        <v>110</v>
      </c>
      <c r="P14" s="7" t="s">
        <v>110</v>
      </c>
      <c r="Q14" s="7" t="s">
        <v>110</v>
      </c>
      <c r="R14" s="13" t="str">
        <f t="shared" si="2"/>
        <v>Not in Line with Total # Reached</v>
      </c>
      <c r="S14" s="7" t="s">
        <v>110</v>
      </c>
      <c r="T14" s="7" t="s">
        <v>110</v>
      </c>
      <c r="U14" s="7" t="s">
        <v>110</v>
      </c>
      <c r="V14" s="7" t="s">
        <v>110</v>
      </c>
      <c r="W14" s="7" t="s">
        <v>110</v>
      </c>
      <c r="X14" s="7" t="s">
        <v>110</v>
      </c>
      <c r="Y14" s="13" t="str">
        <f t="shared" si="3"/>
        <v>Not in Line with Total # Reached</v>
      </c>
      <c r="Z14" s="7" t="s">
        <v>110</v>
      </c>
      <c r="AA14" s="7" t="s">
        <v>110</v>
      </c>
      <c r="AB14" s="7" t="s">
        <v>110</v>
      </c>
      <c r="AC14" s="7" t="s">
        <v>110</v>
      </c>
      <c r="AD14" s="13" t="str">
        <f t="shared" si="4"/>
        <v>Not in Line with Total # Reached</v>
      </c>
      <c r="AE14" s="7" t="s">
        <v>110</v>
      </c>
      <c r="AF14" s="7" t="s">
        <v>110</v>
      </c>
      <c r="AG14" s="7" t="s">
        <v>110</v>
      </c>
      <c r="AH14" s="7" t="s">
        <v>110</v>
      </c>
      <c r="AI14" s="7" t="s">
        <v>110</v>
      </c>
      <c r="AJ14" s="13" t="str">
        <f t="shared" si="5"/>
        <v>Not in Line with Total # Reached</v>
      </c>
    </row>
    <row r="15" spans="1:36" ht="66.599999999999994" customHeight="1" x14ac:dyDescent="0.3">
      <c r="A15" s="8" t="s">
        <v>25</v>
      </c>
      <c r="B15" s="6" t="s">
        <v>40</v>
      </c>
      <c r="C15" s="5" t="s">
        <v>59</v>
      </c>
      <c r="D15" s="5"/>
      <c r="E15" s="10">
        <v>666666.66666666663</v>
      </c>
      <c r="F15" s="27">
        <v>1078020</v>
      </c>
      <c r="G15" s="9">
        <f t="shared" si="0"/>
        <v>1.6170300000000002</v>
      </c>
      <c r="H15" s="20" t="s">
        <v>112</v>
      </c>
      <c r="I15" s="2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10">
        <v>10</v>
      </c>
      <c r="F16" s="27">
        <v>6</v>
      </c>
      <c r="G16" s="9">
        <f t="shared" si="0"/>
        <v>0.6</v>
      </c>
      <c r="H16" s="20" t="s">
        <v>113</v>
      </c>
      <c r="I16" s="29" t="s">
        <v>71</v>
      </c>
      <c r="J16" s="7"/>
      <c r="K16" s="7"/>
      <c r="L16" s="7"/>
      <c r="M16" s="7"/>
      <c r="N16" s="13" t="str">
        <f t="shared" si="1"/>
        <v>Not in Line with Total # Reached</v>
      </c>
      <c r="O16" s="7"/>
      <c r="P16" s="7"/>
      <c r="Q16" s="7"/>
      <c r="R16" s="13" t="str">
        <f t="shared" si="2"/>
        <v>Not in Line with Total # Reached</v>
      </c>
      <c r="S16" s="7"/>
      <c r="T16" s="7"/>
      <c r="U16" s="7"/>
      <c r="V16" s="7"/>
      <c r="W16" s="7"/>
      <c r="X16" s="7"/>
      <c r="Y16" s="13" t="str">
        <f t="shared" si="3"/>
        <v>Not in Line with Total # Reached</v>
      </c>
      <c r="Z16" s="7"/>
      <c r="AA16" s="7"/>
      <c r="AB16" s="7"/>
      <c r="AC16" s="7"/>
      <c r="AD16" s="13" t="str">
        <f t="shared" si="4"/>
        <v>Not in Line with Total # Reached</v>
      </c>
      <c r="AE16" s="7"/>
      <c r="AF16" s="7"/>
      <c r="AG16" s="7"/>
      <c r="AH16" s="7"/>
      <c r="AI16" s="7"/>
      <c r="AJ16" s="13" t="str">
        <f t="shared" si="5"/>
        <v>Not in Line with Total # Reached</v>
      </c>
    </row>
    <row r="17" spans="1:36" ht="66.599999999999994" customHeight="1" x14ac:dyDescent="0.3">
      <c r="A17" s="8" t="s">
        <v>27</v>
      </c>
      <c r="B17" s="6" t="s">
        <v>42</v>
      </c>
      <c r="C17" s="12" t="s">
        <v>57</v>
      </c>
      <c r="D17" s="12"/>
      <c r="E17" s="10">
        <v>10</v>
      </c>
      <c r="F17" s="27">
        <v>63</v>
      </c>
      <c r="G17" s="9">
        <f t="shared" si="0"/>
        <v>6.3</v>
      </c>
      <c r="H17" s="20" t="s">
        <v>114</v>
      </c>
      <c r="I17" s="2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127</v>
      </c>
      <c r="C18" s="12" t="s">
        <v>57</v>
      </c>
      <c r="D18" s="12"/>
      <c r="E18" s="11">
        <v>5</v>
      </c>
      <c r="F18" s="27"/>
      <c r="G18" s="9">
        <f t="shared" si="0"/>
        <v>0</v>
      </c>
      <c r="H18" s="20"/>
      <c r="I18" s="29" t="s">
        <v>71</v>
      </c>
      <c r="J18" s="7"/>
      <c r="K18" s="7"/>
      <c r="L18" s="7"/>
      <c r="M18" s="7"/>
      <c r="N18" s="13" t="str">
        <f t="shared" si="1"/>
        <v>In Line with Total # Reached</v>
      </c>
      <c r="O18" s="7"/>
      <c r="P18" s="7"/>
      <c r="Q18" s="7"/>
      <c r="R18" s="13" t="str">
        <f t="shared" si="2"/>
        <v>In Line with Total # Reached</v>
      </c>
      <c r="S18" s="7"/>
      <c r="T18" s="7"/>
      <c r="U18" s="7"/>
      <c r="V18" s="7"/>
      <c r="W18" s="7"/>
      <c r="X18" s="7"/>
      <c r="Y18" s="13" t="str">
        <f t="shared" si="3"/>
        <v>In Line with Total # Reached</v>
      </c>
      <c r="Z18" s="7"/>
      <c r="AA18" s="7"/>
      <c r="AB18" s="7"/>
      <c r="AC18" s="7"/>
      <c r="AD18" s="13" t="str">
        <f t="shared" si="4"/>
        <v>In Line with Total # Reached</v>
      </c>
      <c r="AE18" s="7"/>
      <c r="AF18" s="7"/>
      <c r="AG18" s="7"/>
      <c r="AH18" s="7"/>
      <c r="AI18" s="7"/>
      <c r="AJ18" s="13" t="str">
        <f t="shared" si="5"/>
        <v>In Line with Total # Reached</v>
      </c>
    </row>
  </sheetData>
  <mergeCells count="14">
    <mergeCell ref="Z4:AC4"/>
    <mergeCell ref="AE4:AI4"/>
    <mergeCell ref="G4:G5"/>
    <mergeCell ref="H4:H5"/>
    <mergeCell ref="I4:I5"/>
    <mergeCell ref="J4:M4"/>
    <mergeCell ref="O4:Q4"/>
    <mergeCell ref="S4:X4"/>
    <mergeCell ref="A4:A5"/>
    <mergeCell ref="B4:B5"/>
    <mergeCell ref="C4:C5"/>
    <mergeCell ref="D4:D5"/>
    <mergeCell ref="E4:E5"/>
    <mergeCell ref="F4:F5"/>
  </mergeCells>
  <conditionalFormatting sqref="L6:M6">
    <cfRule type="expression" dxfId="139" priority="43">
      <formula>$I6="NO"</formula>
    </cfRule>
    <cfRule type="expression" dxfId="138" priority="44">
      <formula>$I6="YES"</formula>
    </cfRule>
  </conditionalFormatting>
  <conditionalFormatting sqref="O6:Q6">
    <cfRule type="expression" dxfId="137" priority="41">
      <formula>$I6="NO"</formula>
    </cfRule>
    <cfRule type="expression" dxfId="136" priority="42">
      <formula>$I6="YES"</formula>
    </cfRule>
  </conditionalFormatting>
  <conditionalFormatting sqref="S6:T6 W6:X6">
    <cfRule type="expression" dxfId="135" priority="39">
      <formula>$I6="NO"</formula>
    </cfRule>
    <cfRule type="expression" dxfId="134" priority="40">
      <formula>$I6="YES"</formula>
    </cfRule>
  </conditionalFormatting>
  <conditionalFormatting sqref="Z6 AB6:AC6">
    <cfRule type="expression" dxfId="133" priority="37">
      <formula>$I6="NO"</formula>
    </cfRule>
    <cfRule type="expression" dxfId="132" priority="38">
      <formula>$I6="YES"</formula>
    </cfRule>
  </conditionalFormatting>
  <conditionalFormatting sqref="AH6">
    <cfRule type="expression" dxfId="131" priority="35">
      <formula>$I6="NO"</formula>
    </cfRule>
    <cfRule type="expression" dxfId="130" priority="36">
      <formula>$I6="YES"</formula>
    </cfRule>
  </conditionalFormatting>
  <conditionalFormatting sqref="J7:J13 K13:M13 J15:J18 J14:M14">
    <cfRule type="expression" dxfId="129" priority="33">
      <formula>$I7="NO"</formula>
    </cfRule>
    <cfRule type="expression" dxfId="128" priority="34">
      <formula>$I7="YES"</formula>
    </cfRule>
  </conditionalFormatting>
  <conditionalFormatting sqref="K7:M12 K15:M18">
    <cfRule type="expression" dxfId="127" priority="31">
      <formula>$I7="NO"</formula>
    </cfRule>
    <cfRule type="expression" dxfId="126" priority="32">
      <formula>$I7="YES"</formula>
    </cfRule>
  </conditionalFormatting>
  <conditionalFormatting sqref="Q7:Q8 O9:Q18">
    <cfRule type="expression" dxfId="125" priority="29">
      <formula>$I7="NO"</formula>
    </cfRule>
    <cfRule type="expression" dxfId="124" priority="30">
      <formula>$I7="YES"</formula>
    </cfRule>
  </conditionalFormatting>
  <conditionalFormatting sqref="X7:X8 S9:X18">
    <cfRule type="expression" dxfId="123" priority="27">
      <formula>$I7="NO"</formula>
    </cfRule>
    <cfRule type="expression" dxfId="122" priority="28">
      <formula>$I7="YES"</formula>
    </cfRule>
  </conditionalFormatting>
  <conditionalFormatting sqref="AB7:AC8 Z9:AC18">
    <cfRule type="expression" dxfId="121" priority="25">
      <formula>$I7="NO"</formula>
    </cfRule>
    <cfRule type="expression" dxfId="120" priority="26">
      <formula>$I7="YES"</formula>
    </cfRule>
  </conditionalFormatting>
  <conditionalFormatting sqref="AG7:AH8 AE9:AI18">
    <cfRule type="expression" dxfId="119" priority="23">
      <formula>$I7="NO"</formula>
    </cfRule>
    <cfRule type="expression" dxfId="118" priority="24">
      <formula>$I7="YES"</formula>
    </cfRule>
  </conditionalFormatting>
  <conditionalFormatting sqref="U6:V6">
    <cfRule type="expression" dxfId="117" priority="21">
      <formula>$I6="NO"</formula>
    </cfRule>
    <cfRule type="expression" dxfId="116" priority="22">
      <formula>$I6="YES"</formula>
    </cfRule>
  </conditionalFormatting>
  <conditionalFormatting sqref="AA6">
    <cfRule type="expression" dxfId="115" priority="19">
      <formula>$I6="NO"</formula>
    </cfRule>
    <cfRule type="expression" dxfId="114" priority="20">
      <formula>$I6="YES"</formula>
    </cfRule>
  </conditionalFormatting>
  <conditionalFormatting sqref="AI6">
    <cfRule type="expression" dxfId="113" priority="17">
      <formula>$I6="NO"</formula>
    </cfRule>
    <cfRule type="expression" dxfId="112" priority="18">
      <formula>$I6="YES"</formula>
    </cfRule>
  </conditionalFormatting>
  <conditionalFormatting sqref="O7:P8">
    <cfRule type="expression" dxfId="111" priority="15">
      <formula>$I7="NO"</formula>
    </cfRule>
    <cfRule type="expression" dxfId="110" priority="16">
      <formula>$I7="YES"</formula>
    </cfRule>
  </conditionalFormatting>
  <conditionalFormatting sqref="S7:W8">
    <cfRule type="expression" dxfId="109" priority="13">
      <formula>$I7="NO"</formula>
    </cfRule>
    <cfRule type="expression" dxfId="108" priority="14">
      <formula>$I7="YES"</formula>
    </cfRule>
  </conditionalFormatting>
  <conditionalFormatting sqref="Z7:AA8">
    <cfRule type="expression" dxfId="107" priority="11">
      <formula>$I7="NO"</formula>
    </cfRule>
    <cfRule type="expression" dxfId="106" priority="12">
      <formula>$I7="YES"</formula>
    </cfRule>
  </conditionalFormatting>
  <conditionalFormatting sqref="AE7:AE8">
    <cfRule type="expression" dxfId="105" priority="9">
      <formula>$I7="NO"</formula>
    </cfRule>
    <cfRule type="expression" dxfId="104" priority="10">
      <formula>$I7="YES"</formula>
    </cfRule>
  </conditionalFormatting>
  <conditionalFormatting sqref="AF7:AF8">
    <cfRule type="expression" dxfId="103" priority="7">
      <formula>$I7="NO"</formula>
    </cfRule>
    <cfRule type="expression" dxfId="102" priority="8">
      <formula>$I7="YES"</formula>
    </cfRule>
  </conditionalFormatting>
  <conditionalFormatting sqref="AI7:AI8">
    <cfRule type="expression" dxfId="101" priority="5">
      <formula>$I7="NO"</formula>
    </cfRule>
    <cfRule type="expression" dxfId="100" priority="6">
      <formula>$I7="YES"</formula>
    </cfRule>
  </conditionalFormatting>
  <conditionalFormatting sqref="AE6:AG6">
    <cfRule type="expression" dxfId="99" priority="3">
      <formula>$I6="NO"</formula>
    </cfRule>
    <cfRule type="expression" dxfId="98" priority="4">
      <formula>$I6="YES"</formula>
    </cfRule>
  </conditionalFormatting>
  <conditionalFormatting sqref="J6:K6">
    <cfRule type="expression" dxfId="97" priority="1">
      <formula>$I6="NO"</formula>
    </cfRule>
    <cfRule type="expression" dxfId="96" priority="2">
      <formula>$I6="YES"</formula>
    </cfRule>
  </conditionalFormatting>
  <dataValidations count="1">
    <dataValidation type="list" allowBlank="1" showInputMessage="1" showErrorMessage="1" sqref="I6:I18" xr:uid="{A8F8C542-A2D2-48F0-A8FD-EA652803A0AC}">
      <formula1>"YES,NO"</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3D44-BAA8-42C2-906C-C6CB2D08F559}">
  <sheetPr>
    <tabColor theme="5" tint="0.79998168889431442"/>
  </sheetPr>
  <dimension ref="A1:AJ18"/>
  <sheetViews>
    <sheetView zoomScale="70" zoomScaleNormal="70" workbookViewId="0">
      <pane xSplit="1" ySplit="5" topLeftCell="B6" activePane="bottomRight" state="frozenSplit"/>
      <selection activeCell="H15" sqref="H15"/>
      <selection pane="topRight" activeCell="H15" sqref="H15"/>
      <selection pane="bottomLeft" activeCell="H15" sqref="H15"/>
      <selection pane="bottomRight" activeCell="B11" sqref="B11"/>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7" width="10.21875" customWidth="1"/>
    <col min="8" max="8" width="17.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10">
        <v>3.5</v>
      </c>
      <c r="F6" s="27">
        <v>2</v>
      </c>
      <c r="G6" s="9">
        <f t="shared" ref="G6:G18" si="0">IFERROR((F6/E6),"")</f>
        <v>0.5714285714285714</v>
      </c>
      <c r="H6" s="28" t="s">
        <v>847</v>
      </c>
      <c r="I6" s="7"/>
      <c r="J6" s="7"/>
      <c r="L6" s="7"/>
      <c r="M6" s="7"/>
      <c r="N6" s="13" t="str">
        <f t="shared" ref="N6:N18" si="1">IF(SUM(J6:M6)=$F6, "In Line with Total # Reached", "Not in Line with Total # Reached")</f>
        <v>Not in Line with Total # Reached</v>
      </c>
      <c r="O6" s="7"/>
      <c r="P6" s="7"/>
      <c r="Q6" s="7"/>
      <c r="R6" s="13" t="str">
        <f t="shared" ref="R6:R18" si="2">IF(SUM(O6:Q6)=$F6, "In Line with Total # Reached", "Not in Line with Total # Reached")</f>
        <v>Not in Line with Total # Reached</v>
      </c>
      <c r="S6" s="7"/>
      <c r="T6" s="7"/>
      <c r="U6" s="7"/>
      <c r="V6" s="7"/>
      <c r="W6" s="7"/>
      <c r="X6" s="7"/>
      <c r="Y6" s="13" t="str">
        <f t="shared" ref="Y6:Y18" si="3">IF(SUM(S6:X6)=$F6, "In Line with Total # Reached", "Not in Line with Total # Reached")</f>
        <v>Not in Line with Total # Reached</v>
      </c>
      <c r="Z6" s="7"/>
      <c r="AA6" s="4"/>
      <c r="AB6" s="4"/>
      <c r="AC6" s="4"/>
      <c r="AD6" s="13" t="str">
        <f t="shared" ref="AD6:AD18" si="4">IF(SUM(Z6:AC6)=$F6, "In Line with Total # Reached", "Not in Line with Total # Reached")</f>
        <v>Not in Line with Total # Reached</v>
      </c>
      <c r="AE6" s="4"/>
      <c r="AF6" s="4"/>
      <c r="AG6" s="4"/>
      <c r="AH6" s="4"/>
      <c r="AI6" s="4"/>
      <c r="AJ6" s="13" t="str">
        <f t="shared" ref="AJ6:AJ18" si="5">IF(SUM(AE6:AI6)=$F6, "In Line with Total # Reached", "Not in Line with Total # Reached")</f>
        <v>Not in Line with Total # Reached</v>
      </c>
    </row>
    <row r="7" spans="1:36" ht="118.2" customHeight="1" x14ac:dyDescent="0.3">
      <c r="A7" s="8" t="s">
        <v>17</v>
      </c>
      <c r="B7" s="6" t="s">
        <v>32</v>
      </c>
      <c r="C7" s="5" t="s">
        <v>56</v>
      </c>
      <c r="D7" s="5"/>
      <c r="E7" s="10">
        <v>60</v>
      </c>
      <c r="F7" s="27">
        <v>43</v>
      </c>
      <c r="G7" s="9">
        <f t="shared" si="0"/>
        <v>0.71666666666666667</v>
      </c>
      <c r="H7" s="28" t="s">
        <v>101</v>
      </c>
      <c r="I7" s="7"/>
      <c r="J7" s="7"/>
      <c r="K7" s="7"/>
      <c r="L7" s="7"/>
      <c r="M7" s="7"/>
      <c r="N7" s="13" t="str">
        <f t="shared" si="1"/>
        <v>Not in Line with Total # Reached</v>
      </c>
      <c r="O7" s="7"/>
      <c r="P7" s="7"/>
      <c r="Q7" s="7"/>
      <c r="R7" s="13" t="str">
        <f t="shared" si="2"/>
        <v>Not in Line with Total # Reached</v>
      </c>
      <c r="S7" s="7"/>
      <c r="T7" s="7"/>
      <c r="U7" s="7"/>
      <c r="V7" s="7"/>
      <c r="W7" s="7"/>
      <c r="X7" s="7"/>
      <c r="Y7" s="13" t="str">
        <f t="shared" si="3"/>
        <v>Not in Line with Total # Reached</v>
      </c>
      <c r="Z7" s="7"/>
      <c r="AA7" s="4"/>
      <c r="AB7" s="4"/>
      <c r="AC7" s="4"/>
      <c r="AD7" s="13" t="str">
        <f t="shared" si="4"/>
        <v>Not in Line with Total # Reached</v>
      </c>
      <c r="AE7" s="4"/>
      <c r="AF7" s="4"/>
      <c r="AG7" s="4"/>
      <c r="AH7" s="4"/>
      <c r="AI7" s="4"/>
      <c r="AJ7" s="13" t="str">
        <f t="shared" si="5"/>
        <v>Not in Line with Total # Reached</v>
      </c>
    </row>
    <row r="8" spans="1:36" ht="84.6" customHeight="1" x14ac:dyDescent="0.3">
      <c r="A8" s="8" t="s">
        <v>18</v>
      </c>
      <c r="B8" s="6" t="s">
        <v>33</v>
      </c>
      <c r="C8" s="5" t="s">
        <v>56</v>
      </c>
      <c r="D8" s="5"/>
      <c r="E8" s="10">
        <v>15</v>
      </c>
      <c r="F8" s="27">
        <v>7</v>
      </c>
      <c r="G8" s="9">
        <f t="shared" si="0"/>
        <v>0.46666666666666667</v>
      </c>
      <c r="H8" s="28" t="s">
        <v>848</v>
      </c>
      <c r="I8" s="7"/>
      <c r="J8" s="7"/>
      <c r="K8" s="7"/>
      <c r="L8" s="7"/>
      <c r="M8" s="7"/>
      <c r="N8" s="13" t="str">
        <f t="shared" si="1"/>
        <v>Not in Line with Total # Reached</v>
      </c>
      <c r="O8" s="7"/>
      <c r="P8" s="7"/>
      <c r="Q8" s="7"/>
      <c r="R8" s="13" t="str">
        <f t="shared" si="2"/>
        <v>Not in Line with Total # Reached</v>
      </c>
      <c r="S8" s="7"/>
      <c r="T8" s="7"/>
      <c r="U8" s="7"/>
      <c r="V8" s="7"/>
      <c r="W8" s="7"/>
      <c r="X8" s="7"/>
      <c r="Y8" s="13" t="str">
        <f t="shared" si="3"/>
        <v>Not in Line with Total # Reached</v>
      </c>
      <c r="Z8" s="7"/>
      <c r="AA8" s="4"/>
      <c r="AB8" s="4"/>
      <c r="AC8" s="4"/>
      <c r="AD8" s="13" t="str">
        <f t="shared" si="4"/>
        <v>Not in Line with Total # Reached</v>
      </c>
      <c r="AE8" s="4"/>
      <c r="AF8" s="4"/>
      <c r="AG8" s="4"/>
      <c r="AH8" s="4"/>
      <c r="AI8" s="4"/>
      <c r="AJ8" s="13" t="str">
        <f t="shared" si="5"/>
        <v>Not in Line with Total # Reached</v>
      </c>
    </row>
    <row r="9" spans="1:36" ht="103.8" customHeight="1" x14ac:dyDescent="0.3">
      <c r="A9" s="8" t="s">
        <v>19</v>
      </c>
      <c r="B9" s="6" t="s">
        <v>60</v>
      </c>
      <c r="C9" s="5" t="s">
        <v>54</v>
      </c>
      <c r="D9" s="5"/>
      <c r="E9" s="10">
        <v>30</v>
      </c>
      <c r="F9" s="27"/>
      <c r="G9" s="9">
        <f t="shared" si="0"/>
        <v>0</v>
      </c>
      <c r="H9" s="28" t="s">
        <v>849</v>
      </c>
      <c r="I9" s="7"/>
      <c r="J9" s="7"/>
      <c r="K9" s="7"/>
      <c r="L9" s="7"/>
      <c r="M9" s="7"/>
      <c r="N9" s="13" t="str">
        <f t="shared" si="1"/>
        <v>In Line with Total # Reached</v>
      </c>
      <c r="O9" s="7"/>
      <c r="P9" s="7"/>
      <c r="Q9" s="7"/>
      <c r="R9" s="13" t="str">
        <f t="shared" si="2"/>
        <v>In Line with Total # Reached</v>
      </c>
      <c r="S9" s="7"/>
      <c r="T9" s="7"/>
      <c r="U9" s="7"/>
      <c r="V9" s="7"/>
      <c r="W9" s="7"/>
      <c r="X9" s="7"/>
      <c r="Y9" s="13" t="str">
        <f t="shared" si="3"/>
        <v>In Line with Total # Reached</v>
      </c>
      <c r="Z9" s="7"/>
      <c r="AA9" s="4"/>
      <c r="AB9" s="4"/>
      <c r="AC9" s="4"/>
      <c r="AD9" s="13" t="str">
        <f t="shared" si="4"/>
        <v>In Line with Total # Reached</v>
      </c>
      <c r="AE9" s="4"/>
      <c r="AF9" s="4"/>
      <c r="AG9" s="4"/>
      <c r="AH9" s="4"/>
      <c r="AI9" s="4"/>
      <c r="AJ9" s="13" t="str">
        <f t="shared" si="5"/>
        <v>In Line with Total # Reached</v>
      </c>
    </row>
    <row r="10" spans="1:36" ht="86.4" customHeight="1" x14ac:dyDescent="0.3">
      <c r="A10" s="8" t="s">
        <v>20</v>
      </c>
      <c r="B10" s="6" t="s">
        <v>61</v>
      </c>
      <c r="C10" s="5" t="s">
        <v>55</v>
      </c>
      <c r="D10" s="5"/>
      <c r="E10" s="10">
        <v>60</v>
      </c>
      <c r="F10" s="27">
        <v>10</v>
      </c>
      <c r="G10" s="9">
        <f t="shared" si="0"/>
        <v>0.16666666666666666</v>
      </c>
      <c r="H10" s="28" t="s">
        <v>850</v>
      </c>
      <c r="I10" s="7"/>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4"/>
      <c r="AB10" s="4"/>
      <c r="AC10" s="4"/>
      <c r="AD10" s="13" t="str">
        <f t="shared" si="4"/>
        <v>Not in Line with Total # Reached</v>
      </c>
      <c r="AE10" s="4"/>
      <c r="AF10" s="4"/>
      <c r="AG10" s="4"/>
      <c r="AH10" s="4"/>
      <c r="AI10" s="4"/>
      <c r="AJ10" s="13" t="str">
        <f t="shared" si="5"/>
        <v>Not in Line with Total # Reached</v>
      </c>
    </row>
    <row r="11" spans="1:36" ht="117.6" customHeight="1" x14ac:dyDescent="0.3">
      <c r="A11" s="8" t="s">
        <v>21</v>
      </c>
      <c r="B11" s="6" t="s">
        <v>34</v>
      </c>
      <c r="C11" s="5" t="s">
        <v>56</v>
      </c>
      <c r="D11" s="5"/>
      <c r="E11" s="10">
        <v>200</v>
      </c>
      <c r="F11" s="27"/>
      <c r="G11" s="9">
        <f t="shared" si="0"/>
        <v>0</v>
      </c>
      <c r="H11" s="28" t="s">
        <v>102</v>
      </c>
      <c r="I11" s="7"/>
      <c r="J11" s="7"/>
      <c r="K11" s="7"/>
      <c r="L11" s="7"/>
      <c r="M11" s="7"/>
      <c r="N11" s="13" t="str">
        <f t="shared" si="1"/>
        <v>In Line with Total # Reached</v>
      </c>
      <c r="O11" s="7"/>
      <c r="P11" s="7"/>
      <c r="Q11" s="7"/>
      <c r="R11" s="13" t="str">
        <f t="shared" si="2"/>
        <v>In Line with Total # Reached</v>
      </c>
      <c r="S11" s="7"/>
      <c r="T11" s="7"/>
      <c r="U11" s="7"/>
      <c r="V11" s="7"/>
      <c r="W11" s="7"/>
      <c r="X11" s="7"/>
      <c r="Y11" s="13" t="str">
        <f t="shared" si="3"/>
        <v>In Line with Total # Reached</v>
      </c>
      <c r="Z11" s="7"/>
      <c r="AA11" s="4"/>
      <c r="AB11" s="4"/>
      <c r="AC11" s="4"/>
      <c r="AD11" s="13" t="str">
        <f t="shared" si="4"/>
        <v>In Line with Total # Reached</v>
      </c>
      <c r="AE11" s="4"/>
      <c r="AF11" s="4"/>
      <c r="AG11" s="4"/>
      <c r="AH11" s="4"/>
      <c r="AI11" s="4"/>
      <c r="AJ11" s="13" t="str">
        <f t="shared" si="5"/>
        <v>In Line with Total # Reached</v>
      </c>
    </row>
    <row r="12" spans="1:36" ht="81" customHeight="1" x14ac:dyDescent="0.3">
      <c r="A12" s="8" t="s">
        <v>22</v>
      </c>
      <c r="B12" s="6" t="s">
        <v>62</v>
      </c>
      <c r="C12" s="12" t="s">
        <v>57</v>
      </c>
      <c r="D12" s="12"/>
      <c r="E12" s="10">
        <v>5</v>
      </c>
      <c r="F12" s="27">
        <v>20</v>
      </c>
      <c r="G12" s="9">
        <f t="shared" si="0"/>
        <v>4</v>
      </c>
      <c r="H12" s="28" t="s">
        <v>851</v>
      </c>
      <c r="I12" s="7"/>
      <c r="J12" s="7"/>
      <c r="K12" s="7"/>
      <c r="L12" s="7"/>
      <c r="M12" s="7"/>
      <c r="N12" s="13" t="str">
        <f t="shared" si="1"/>
        <v>Not in Line with Total # Reached</v>
      </c>
      <c r="O12" s="7"/>
      <c r="P12" s="7"/>
      <c r="Q12" s="7"/>
      <c r="R12" s="13" t="str">
        <f t="shared" si="2"/>
        <v>Not in Line with Total # Reached</v>
      </c>
      <c r="S12" s="7"/>
      <c r="T12" s="7"/>
      <c r="U12" s="7"/>
      <c r="V12" s="7"/>
      <c r="W12" s="7"/>
      <c r="X12" s="7"/>
      <c r="Y12" s="13" t="str">
        <f t="shared" si="3"/>
        <v>Not in Line with Total # Reached</v>
      </c>
      <c r="Z12" s="7"/>
      <c r="AA12" s="4"/>
      <c r="AB12" s="4"/>
      <c r="AC12" s="4"/>
      <c r="AD12" s="13" t="str">
        <f t="shared" si="4"/>
        <v>Not in Line with Total # Reached</v>
      </c>
      <c r="AE12" s="4"/>
      <c r="AF12" s="4"/>
      <c r="AG12" s="4"/>
      <c r="AH12" s="4"/>
      <c r="AI12" s="4"/>
      <c r="AJ12" s="13" t="str">
        <f t="shared" si="5"/>
        <v>Not in Line with Total # Reached</v>
      </c>
    </row>
    <row r="13" spans="1:36" ht="94.2" customHeight="1" x14ac:dyDescent="0.3">
      <c r="A13" s="8" t="s">
        <v>23</v>
      </c>
      <c r="B13" s="6" t="s">
        <v>38</v>
      </c>
      <c r="C13" s="5" t="s">
        <v>56</v>
      </c>
      <c r="D13" s="5"/>
      <c r="E13" s="10">
        <v>900</v>
      </c>
      <c r="F13" s="27"/>
      <c r="G13" s="9">
        <f t="shared" si="0"/>
        <v>0</v>
      </c>
      <c r="H13" s="28"/>
      <c r="I13" s="7"/>
      <c r="J13" s="7"/>
      <c r="K13" s="7"/>
      <c r="L13" s="7"/>
      <c r="M13" s="7"/>
      <c r="N13" s="13" t="str">
        <f t="shared" si="1"/>
        <v>In Line with Total # Reached</v>
      </c>
      <c r="O13" s="7"/>
      <c r="P13" s="7"/>
      <c r="Q13" s="7"/>
      <c r="R13" s="13" t="str">
        <f t="shared" si="2"/>
        <v>In Line with Total # Reached</v>
      </c>
      <c r="S13" s="7"/>
      <c r="T13" s="7"/>
      <c r="U13" s="7"/>
      <c r="V13" s="7"/>
      <c r="W13" s="7"/>
      <c r="X13" s="7"/>
      <c r="Y13" s="13" t="str">
        <f t="shared" si="3"/>
        <v>In Line with Total # Reached</v>
      </c>
      <c r="Z13" s="7"/>
      <c r="AA13" s="4"/>
      <c r="AB13" s="4"/>
      <c r="AC13" s="4"/>
      <c r="AD13" s="13" t="str">
        <f t="shared" si="4"/>
        <v>In Line with Total # Reached</v>
      </c>
      <c r="AE13" s="4"/>
      <c r="AF13" s="4"/>
      <c r="AG13" s="4"/>
      <c r="AH13" s="4"/>
      <c r="AI13" s="4"/>
      <c r="AJ13" s="13" t="str">
        <f t="shared" si="5"/>
        <v>In Line with Total # Reached</v>
      </c>
    </row>
    <row r="14" spans="1:36" ht="87.6" customHeight="1" x14ac:dyDescent="0.3">
      <c r="A14" s="8" t="s">
        <v>24</v>
      </c>
      <c r="B14" s="6" t="s">
        <v>39</v>
      </c>
      <c r="C14" s="5" t="s">
        <v>56</v>
      </c>
      <c r="D14" s="5"/>
      <c r="E14" s="10">
        <v>300</v>
      </c>
      <c r="F14" s="27"/>
      <c r="G14" s="9">
        <f t="shared" si="0"/>
        <v>0</v>
      </c>
      <c r="H14" s="28"/>
      <c r="I14" s="7"/>
      <c r="J14" s="7"/>
      <c r="K14" s="7"/>
      <c r="L14" s="7"/>
      <c r="M14" s="7"/>
      <c r="N14" s="13" t="str">
        <f t="shared" si="1"/>
        <v>In Line with Total # Reached</v>
      </c>
      <c r="O14" s="7"/>
      <c r="P14" s="7"/>
      <c r="Q14" s="7"/>
      <c r="R14" s="13" t="str">
        <f t="shared" si="2"/>
        <v>In Line with Total # Reached</v>
      </c>
      <c r="S14" s="7"/>
      <c r="T14" s="7"/>
      <c r="U14" s="7"/>
      <c r="V14" s="7"/>
      <c r="W14" s="7"/>
      <c r="X14" s="7"/>
      <c r="Y14" s="13" t="str">
        <f t="shared" si="3"/>
        <v>In Line with Total # Reached</v>
      </c>
      <c r="Z14" s="7"/>
      <c r="AA14" s="4"/>
      <c r="AB14" s="4"/>
      <c r="AC14" s="4"/>
      <c r="AD14" s="13" t="str">
        <f t="shared" si="4"/>
        <v>In Line with Total # Reached</v>
      </c>
      <c r="AE14" s="4"/>
      <c r="AF14" s="4"/>
      <c r="AG14" s="4"/>
      <c r="AH14" s="4"/>
      <c r="AI14" s="4"/>
      <c r="AJ14" s="13" t="str">
        <f t="shared" si="5"/>
        <v>In Line with Total # Reached</v>
      </c>
    </row>
    <row r="15" spans="1:36" ht="66.599999999999994" customHeight="1" x14ac:dyDescent="0.3">
      <c r="A15" s="8" t="s">
        <v>25</v>
      </c>
      <c r="B15" s="6" t="s">
        <v>40</v>
      </c>
      <c r="C15" s="5" t="s">
        <v>59</v>
      </c>
      <c r="D15" s="5"/>
      <c r="E15" s="10">
        <v>666666.66666666663</v>
      </c>
      <c r="F15" s="27"/>
      <c r="G15" s="9">
        <f t="shared" si="0"/>
        <v>0</v>
      </c>
      <c r="H15" s="28" t="s">
        <v>852</v>
      </c>
      <c r="I15" s="7"/>
      <c r="J15" s="7"/>
      <c r="K15" s="7"/>
      <c r="L15" s="7"/>
      <c r="M15" s="7"/>
      <c r="N15" s="13" t="str">
        <f t="shared" si="1"/>
        <v>In Line with Total # Reached</v>
      </c>
      <c r="O15" s="7"/>
      <c r="P15" s="7"/>
      <c r="Q15" s="7"/>
      <c r="R15" s="13" t="str">
        <f t="shared" si="2"/>
        <v>In Line with Total # Reached</v>
      </c>
      <c r="S15" s="7"/>
      <c r="T15" s="7"/>
      <c r="U15" s="7"/>
      <c r="V15" s="7"/>
      <c r="W15" s="7"/>
      <c r="X15" s="7"/>
      <c r="Y15" s="13" t="str">
        <f t="shared" si="3"/>
        <v>In Line with Total # Reached</v>
      </c>
      <c r="Z15" s="7"/>
      <c r="AA15" s="4"/>
      <c r="AB15" s="4"/>
      <c r="AC15" s="4"/>
      <c r="AD15" s="13" t="str">
        <f t="shared" si="4"/>
        <v>In Line with Total # Reached</v>
      </c>
      <c r="AE15" s="4"/>
      <c r="AF15" s="4"/>
      <c r="AG15" s="4"/>
      <c r="AH15" s="4"/>
      <c r="AI15" s="4"/>
      <c r="AJ15" s="13" t="str">
        <f t="shared" si="5"/>
        <v>In Line with Total # Reached</v>
      </c>
    </row>
    <row r="16" spans="1:36" ht="66.599999999999994" customHeight="1" x14ac:dyDescent="0.3">
      <c r="A16" s="8" t="s">
        <v>26</v>
      </c>
      <c r="B16" s="6" t="s">
        <v>41</v>
      </c>
      <c r="C16" s="5" t="s">
        <v>58</v>
      </c>
      <c r="D16" s="5"/>
      <c r="E16" s="10">
        <v>10</v>
      </c>
      <c r="F16" s="27"/>
      <c r="G16" s="9">
        <f t="shared" si="0"/>
        <v>0</v>
      </c>
      <c r="H16" s="28"/>
      <c r="I16" s="7"/>
      <c r="J16" s="7"/>
      <c r="K16" s="7"/>
      <c r="L16" s="7"/>
      <c r="M16" s="7"/>
      <c r="N16" s="13" t="str">
        <f t="shared" si="1"/>
        <v>In Line with Total # Reached</v>
      </c>
      <c r="O16" s="7"/>
      <c r="P16" s="7"/>
      <c r="Q16" s="7"/>
      <c r="R16" s="13" t="str">
        <f t="shared" si="2"/>
        <v>In Line with Total # Reached</v>
      </c>
      <c r="S16" s="7"/>
      <c r="T16" s="7"/>
      <c r="U16" s="7"/>
      <c r="V16" s="7"/>
      <c r="W16" s="7"/>
      <c r="X16" s="7"/>
      <c r="Y16" s="13" t="str">
        <f t="shared" si="3"/>
        <v>In Line with Total # Reached</v>
      </c>
      <c r="Z16" s="7"/>
      <c r="AA16" s="4"/>
      <c r="AB16" s="4"/>
      <c r="AC16" s="4"/>
      <c r="AD16" s="13" t="str">
        <f t="shared" si="4"/>
        <v>In Line with Total # Reached</v>
      </c>
      <c r="AE16" s="4"/>
      <c r="AF16" s="4"/>
      <c r="AG16" s="4"/>
      <c r="AH16" s="4"/>
      <c r="AI16" s="4"/>
      <c r="AJ16" s="13" t="str">
        <f t="shared" si="5"/>
        <v>In Line with Total # Reached</v>
      </c>
    </row>
    <row r="17" spans="1:36" ht="66.599999999999994" customHeight="1" x14ac:dyDescent="0.3">
      <c r="A17" s="8" t="s">
        <v>27</v>
      </c>
      <c r="B17" s="6" t="s">
        <v>42</v>
      </c>
      <c r="C17" s="12" t="s">
        <v>57</v>
      </c>
      <c r="D17" s="12"/>
      <c r="E17" s="10">
        <v>10</v>
      </c>
      <c r="F17" s="27">
        <v>20</v>
      </c>
      <c r="G17" s="9">
        <f t="shared" si="0"/>
        <v>2</v>
      </c>
      <c r="H17" s="28"/>
      <c r="I17" s="7"/>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4"/>
      <c r="AB17" s="4"/>
      <c r="AC17" s="4"/>
      <c r="AD17" s="13" t="str">
        <f t="shared" si="4"/>
        <v>Not in Line with Total # Reached</v>
      </c>
      <c r="AE17" s="4"/>
      <c r="AF17" s="4"/>
      <c r="AG17" s="4"/>
      <c r="AH17" s="4"/>
      <c r="AI17" s="4"/>
      <c r="AJ17" s="13" t="str">
        <f t="shared" si="5"/>
        <v>Not in Line with Total # Reached</v>
      </c>
    </row>
    <row r="18" spans="1:36" ht="66.599999999999994" customHeight="1" x14ac:dyDescent="0.3">
      <c r="A18" s="18" t="s">
        <v>28</v>
      </c>
      <c r="B18" s="6" t="s">
        <v>127</v>
      </c>
      <c r="C18" s="12" t="s">
        <v>57</v>
      </c>
      <c r="D18" s="12"/>
      <c r="E18" s="11">
        <v>5</v>
      </c>
      <c r="F18" s="27"/>
      <c r="G18" s="9">
        <f t="shared" si="0"/>
        <v>0</v>
      </c>
      <c r="H18" s="28"/>
      <c r="I18" s="7"/>
      <c r="J18" s="7"/>
      <c r="K18" s="7"/>
      <c r="L18" s="7"/>
      <c r="M18" s="7"/>
      <c r="N18" s="13" t="str">
        <f t="shared" si="1"/>
        <v>In Line with Total # Reached</v>
      </c>
      <c r="O18" s="7"/>
      <c r="P18" s="7"/>
      <c r="Q18" s="7"/>
      <c r="R18" s="13" t="str">
        <f t="shared" si="2"/>
        <v>In Line with Total # Reached</v>
      </c>
      <c r="S18" s="7"/>
      <c r="T18" s="7"/>
      <c r="U18" s="7"/>
      <c r="V18" s="7"/>
      <c r="W18" s="7"/>
      <c r="X18" s="7"/>
      <c r="Y18" s="13" t="str">
        <f t="shared" si="3"/>
        <v>In Line with Total # Reached</v>
      </c>
      <c r="Z18" s="7"/>
      <c r="AA18" s="4"/>
      <c r="AB18" s="4"/>
      <c r="AC18" s="4"/>
      <c r="AD18" s="13" t="str">
        <f t="shared" si="4"/>
        <v>In Line with Total # Reached</v>
      </c>
      <c r="AE18" s="4"/>
      <c r="AF18" s="4"/>
      <c r="AG18" s="4"/>
      <c r="AH18" s="4"/>
      <c r="AI18" s="4"/>
      <c r="AJ18" s="13" t="str">
        <f t="shared" si="5"/>
        <v>In Line with Total # Reached</v>
      </c>
    </row>
  </sheetData>
  <mergeCells count="14">
    <mergeCell ref="Z4:AC4"/>
    <mergeCell ref="AE4:AI4"/>
    <mergeCell ref="G4:G5"/>
    <mergeCell ref="H4:H5"/>
    <mergeCell ref="I4:I5"/>
    <mergeCell ref="J4:M4"/>
    <mergeCell ref="O4:Q4"/>
    <mergeCell ref="S4:X4"/>
    <mergeCell ref="A4:A5"/>
    <mergeCell ref="B4:B5"/>
    <mergeCell ref="C4:C5"/>
    <mergeCell ref="D4:D5"/>
    <mergeCell ref="E4:E5"/>
    <mergeCell ref="F4:F5"/>
  </mergeCells>
  <dataValidations count="1">
    <dataValidation type="list" allowBlank="1" showInputMessage="1" showErrorMessage="1" sqref="I6:I18" xr:uid="{0E550F3B-0623-42E5-B768-EDAB35F7F781}">
      <formula1>"YES,NO"</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09927-75F3-4F4D-A493-D3F78EA8A222}">
  <sheetPr>
    <tabColor theme="5" tint="0.79998168889431442"/>
  </sheetPr>
  <dimension ref="A1:AJ18"/>
  <sheetViews>
    <sheetView zoomScale="70" zoomScaleNormal="70" workbookViewId="0">
      <pane xSplit="1" ySplit="5" topLeftCell="B6" activePane="bottomRight" state="frozenSplit"/>
      <selection activeCell="B11" sqref="B11"/>
      <selection pane="topRight" activeCell="B11" sqref="B11"/>
      <selection pane="bottomLeft" activeCell="B11" sqref="B11"/>
      <selection pane="bottomRight" activeCell="B11" sqref="B11"/>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8" width="10.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10">
        <v>3.5</v>
      </c>
      <c r="F6" s="27">
        <v>3</v>
      </c>
      <c r="G6" s="9">
        <f t="shared" ref="G6:G18" si="0">IFERROR((F6/E6),"")</f>
        <v>0.8571428571428571</v>
      </c>
      <c r="H6" s="20" t="s">
        <v>853</v>
      </c>
      <c r="I6" s="19" t="s">
        <v>66</v>
      </c>
      <c r="J6" s="7">
        <v>2</v>
      </c>
      <c r="K6" s="7">
        <v>1</v>
      </c>
      <c r="L6" s="7"/>
      <c r="M6" s="7"/>
      <c r="N6" s="13" t="str">
        <f t="shared" ref="N6:N18" si="1">IF(SUM(J6:M6)=$F6, "In Line with Total # Reached", "Not in Line with Total # Reached")</f>
        <v>In Line with Total # Reached</v>
      </c>
      <c r="O6" s="7"/>
      <c r="P6" s="7" t="s">
        <v>91</v>
      </c>
      <c r="Q6" s="7"/>
      <c r="R6" s="13" t="str">
        <f t="shared" ref="R6:R18" si="2">IF(SUM(O6:Q6)=$F6, "In Line with Total # Reached", "Not in Line with Total # Reached")</f>
        <v>Not in Line with Total # Reached</v>
      </c>
      <c r="S6" s="7">
        <v>1</v>
      </c>
      <c r="T6" s="7">
        <v>2</v>
      </c>
      <c r="U6" s="7"/>
      <c r="V6" s="7"/>
      <c r="W6" s="7"/>
      <c r="X6" s="7"/>
      <c r="Y6" s="13" t="str">
        <f t="shared" ref="Y6:Y18" si="3">IF(SUM(S6:X6)=$F6, "In Line with Total # Reached", "Not in Line with Total # Reached")</f>
        <v>In Line with Total # Reached</v>
      </c>
      <c r="Z6" s="7">
        <v>2</v>
      </c>
      <c r="AA6" s="7"/>
      <c r="AB6" s="7"/>
      <c r="AC6" s="7"/>
      <c r="AD6" s="13" t="str">
        <f t="shared" ref="AD6:AD18" si="4">IF(SUM(Z6:AC6)=$F6, "In Line with Total # Reached", "Not in Line with Total # Reached")</f>
        <v>Not in Line with Total # Reached</v>
      </c>
      <c r="AE6" s="7" t="s">
        <v>67</v>
      </c>
      <c r="AF6" s="7">
        <v>1</v>
      </c>
      <c r="AG6" s="7"/>
      <c r="AH6" s="7">
        <v>1</v>
      </c>
      <c r="AI6" s="7"/>
      <c r="AJ6" s="13" t="str">
        <f t="shared" ref="AJ6:AJ18" si="5">IF(SUM(AE6:AI6)=$F6, "In Line with Total # Reached", "Not in Line with Total # Reached")</f>
        <v>Not in Line with Total # Reached</v>
      </c>
    </row>
    <row r="7" spans="1:36" ht="118.2" customHeight="1" x14ac:dyDescent="0.3">
      <c r="A7" s="8" t="s">
        <v>17</v>
      </c>
      <c r="B7" s="6" t="s">
        <v>32</v>
      </c>
      <c r="C7" s="5" t="s">
        <v>56</v>
      </c>
      <c r="D7" s="5"/>
      <c r="E7" s="10">
        <v>60</v>
      </c>
      <c r="F7" s="27">
        <v>51</v>
      </c>
      <c r="G7" s="9">
        <f t="shared" si="0"/>
        <v>0.85</v>
      </c>
      <c r="H7" s="20" t="s">
        <v>92</v>
      </c>
      <c r="I7" s="19" t="s">
        <v>66</v>
      </c>
      <c r="J7" s="7">
        <v>14</v>
      </c>
      <c r="K7" s="7">
        <v>37</v>
      </c>
      <c r="L7" s="7"/>
      <c r="M7" s="7"/>
      <c r="N7" s="13" t="str">
        <f t="shared" si="1"/>
        <v>In Line with Total # Reached</v>
      </c>
      <c r="O7" s="7"/>
      <c r="P7" s="7" t="s">
        <v>91</v>
      </c>
      <c r="Q7" s="7"/>
      <c r="R7" s="13" t="str">
        <f t="shared" si="2"/>
        <v>Not in Line with Total # Reached</v>
      </c>
      <c r="S7" s="7">
        <v>35</v>
      </c>
      <c r="T7" s="7">
        <v>8</v>
      </c>
      <c r="U7" s="7">
        <v>5</v>
      </c>
      <c r="V7" s="7">
        <v>3</v>
      </c>
      <c r="W7" s="7"/>
      <c r="X7" s="7"/>
      <c r="Y7" s="13" t="str">
        <f t="shared" si="3"/>
        <v>In Line with Total # Reached</v>
      </c>
      <c r="Z7" s="7"/>
      <c r="AA7" s="7"/>
      <c r="AB7" s="7"/>
      <c r="AC7" s="7"/>
      <c r="AD7" s="13" t="str">
        <f t="shared" si="4"/>
        <v>Not in Line with Total # Reached</v>
      </c>
      <c r="AE7" s="7"/>
      <c r="AF7" s="7"/>
      <c r="AG7" s="7"/>
      <c r="AH7" s="7"/>
      <c r="AI7" s="7"/>
      <c r="AJ7" s="13" t="str">
        <f t="shared" si="5"/>
        <v>Not in Line with Total # Reached</v>
      </c>
    </row>
    <row r="8" spans="1:36" ht="84.6" customHeight="1" x14ac:dyDescent="0.3">
      <c r="A8" s="8" t="s">
        <v>18</v>
      </c>
      <c r="B8" s="6" t="s">
        <v>33</v>
      </c>
      <c r="C8" s="5" t="s">
        <v>56</v>
      </c>
      <c r="D8" s="5"/>
      <c r="E8" s="10">
        <v>15</v>
      </c>
      <c r="F8" s="27">
        <v>23</v>
      </c>
      <c r="G8" s="9">
        <f t="shared" si="0"/>
        <v>1.5333333333333334</v>
      </c>
      <c r="H8" s="20" t="s">
        <v>93</v>
      </c>
      <c r="I8" s="19" t="s">
        <v>71</v>
      </c>
      <c r="J8" s="7"/>
      <c r="K8" s="7"/>
      <c r="L8" s="7"/>
      <c r="M8" s="7"/>
      <c r="N8" s="13" t="str">
        <f t="shared" si="1"/>
        <v>Not in Line with Total # Reached</v>
      </c>
      <c r="O8" s="7"/>
      <c r="P8" s="7"/>
      <c r="Q8" s="7"/>
      <c r="R8" s="13" t="str">
        <f t="shared" si="2"/>
        <v>Not in Line with Total # Reached</v>
      </c>
      <c r="S8" s="7"/>
      <c r="T8" s="7"/>
      <c r="U8" s="7"/>
      <c r="V8" s="7"/>
      <c r="W8" s="7"/>
      <c r="X8" s="7"/>
      <c r="Y8" s="13" t="str">
        <f t="shared" si="3"/>
        <v>Not in Line with Total # Reached</v>
      </c>
      <c r="Z8" s="7"/>
      <c r="AA8" s="7"/>
      <c r="AB8" s="7"/>
      <c r="AC8" s="7"/>
      <c r="AD8" s="13" t="str">
        <f t="shared" si="4"/>
        <v>Not in Line with Total # Reached</v>
      </c>
      <c r="AE8" s="7"/>
      <c r="AF8" s="7"/>
      <c r="AG8" s="7"/>
      <c r="AH8" s="7"/>
      <c r="AI8" s="7"/>
      <c r="AJ8" s="13" t="str">
        <f t="shared" si="5"/>
        <v>Not in Line with Total # Reached</v>
      </c>
    </row>
    <row r="9" spans="1:36" ht="103.8" customHeight="1" x14ac:dyDescent="0.3">
      <c r="A9" s="8" t="s">
        <v>19</v>
      </c>
      <c r="B9" s="6" t="s">
        <v>60</v>
      </c>
      <c r="C9" s="5" t="s">
        <v>54</v>
      </c>
      <c r="D9" s="5"/>
      <c r="E9" s="10">
        <v>30</v>
      </c>
      <c r="F9" s="27">
        <v>48</v>
      </c>
      <c r="G9" s="9">
        <f t="shared" si="0"/>
        <v>1.6</v>
      </c>
      <c r="H9" s="20" t="s">
        <v>94</v>
      </c>
      <c r="I9" s="19" t="s">
        <v>71</v>
      </c>
      <c r="J9" s="7"/>
      <c r="K9" s="7"/>
      <c r="L9" s="7"/>
      <c r="M9" s="7"/>
      <c r="N9" s="13" t="str">
        <f t="shared" si="1"/>
        <v>Not in Line with Total # Reached</v>
      </c>
      <c r="O9" s="7"/>
      <c r="P9" s="7"/>
      <c r="Q9" s="7"/>
      <c r="R9" s="13" t="str">
        <f t="shared" si="2"/>
        <v>Not in Line with Total # Reached</v>
      </c>
      <c r="S9" s="7"/>
      <c r="T9" s="7"/>
      <c r="U9" s="7"/>
      <c r="V9" s="7"/>
      <c r="W9" s="7"/>
      <c r="X9" s="7"/>
      <c r="Y9" s="13" t="str">
        <f t="shared" si="3"/>
        <v>Not in Line with Total # Reached</v>
      </c>
      <c r="Z9" s="7"/>
      <c r="AA9" s="7"/>
      <c r="AB9" s="7"/>
      <c r="AC9" s="7"/>
      <c r="AD9" s="13" t="str">
        <f t="shared" si="4"/>
        <v>Not in Line with Total # Reached</v>
      </c>
      <c r="AE9" s="7"/>
      <c r="AF9" s="7"/>
      <c r="AG9" s="7"/>
      <c r="AH9" s="7"/>
      <c r="AI9" s="7"/>
      <c r="AJ9" s="13" t="str">
        <f t="shared" si="5"/>
        <v>Not in Line with Total # Reached</v>
      </c>
    </row>
    <row r="10" spans="1:36" ht="86.4" customHeight="1" x14ac:dyDescent="0.3">
      <c r="A10" s="8" t="s">
        <v>20</v>
      </c>
      <c r="B10" s="6" t="s">
        <v>61</v>
      </c>
      <c r="C10" s="5" t="s">
        <v>55</v>
      </c>
      <c r="D10" s="5"/>
      <c r="E10" s="10">
        <v>60</v>
      </c>
      <c r="F10" s="27">
        <v>20</v>
      </c>
      <c r="G10" s="9">
        <f t="shared" si="0"/>
        <v>0.33333333333333331</v>
      </c>
      <c r="H10" s="20" t="s">
        <v>95</v>
      </c>
      <c r="I10" s="19" t="s">
        <v>71</v>
      </c>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7"/>
      <c r="AB10" s="7"/>
      <c r="AC10" s="7"/>
      <c r="AD10" s="13" t="str">
        <f t="shared" si="4"/>
        <v>Not in Line with Total # Reached</v>
      </c>
      <c r="AE10" s="7"/>
      <c r="AF10" s="7"/>
      <c r="AG10" s="7"/>
      <c r="AH10" s="7"/>
      <c r="AI10" s="7"/>
      <c r="AJ10" s="13" t="str">
        <f t="shared" si="5"/>
        <v>Not in Line with Total # Reached</v>
      </c>
    </row>
    <row r="11" spans="1:36" ht="117.6" customHeight="1" x14ac:dyDescent="0.3">
      <c r="A11" s="8" t="s">
        <v>21</v>
      </c>
      <c r="B11" s="6" t="s">
        <v>34</v>
      </c>
      <c r="C11" s="5" t="s">
        <v>56</v>
      </c>
      <c r="D11" s="5"/>
      <c r="E11" s="10">
        <v>200</v>
      </c>
      <c r="F11" s="27"/>
      <c r="G11" s="9">
        <f t="shared" si="0"/>
        <v>0</v>
      </c>
      <c r="H11" s="9" t="s">
        <v>96</v>
      </c>
      <c r="I11" s="19" t="s">
        <v>66</v>
      </c>
      <c r="J11" s="7"/>
      <c r="K11" s="7"/>
      <c r="L11" s="7"/>
      <c r="M11" s="7"/>
      <c r="N11" s="13" t="str">
        <f t="shared" si="1"/>
        <v>In Line with Total # Reached</v>
      </c>
      <c r="O11" s="7"/>
      <c r="P11" s="7"/>
      <c r="Q11" s="7"/>
      <c r="R11" s="13" t="str">
        <f t="shared" si="2"/>
        <v>In Line with Total # Reached</v>
      </c>
      <c r="S11" s="7"/>
      <c r="T11" s="7"/>
      <c r="U11" s="7"/>
      <c r="V11" s="7"/>
      <c r="W11" s="7"/>
      <c r="X11" s="7"/>
      <c r="Y11" s="13" t="str">
        <f t="shared" si="3"/>
        <v>In Line with Total # Reached</v>
      </c>
      <c r="Z11" s="7"/>
      <c r="AA11" s="7"/>
      <c r="AB11" s="7"/>
      <c r="AC11" s="7"/>
      <c r="AD11" s="13" t="str">
        <f t="shared" si="4"/>
        <v>In Line with Total # Reached</v>
      </c>
      <c r="AE11" s="7"/>
      <c r="AF11" s="7"/>
      <c r="AG11" s="7"/>
      <c r="AH11" s="7"/>
      <c r="AI11" s="7"/>
      <c r="AJ11" s="13" t="str">
        <f t="shared" si="5"/>
        <v>In Line with Total # Reached</v>
      </c>
    </row>
    <row r="12" spans="1:36" ht="81" customHeight="1" x14ac:dyDescent="0.3">
      <c r="A12" s="8" t="s">
        <v>22</v>
      </c>
      <c r="B12" s="6" t="s">
        <v>62</v>
      </c>
      <c r="C12" s="12" t="s">
        <v>57</v>
      </c>
      <c r="D12" s="12"/>
      <c r="E12" s="10">
        <v>5</v>
      </c>
      <c r="F12" s="27">
        <v>2</v>
      </c>
      <c r="G12" s="9">
        <f t="shared" si="0"/>
        <v>0.4</v>
      </c>
      <c r="H12" s="20" t="s">
        <v>97</v>
      </c>
      <c r="I12" s="19" t="s">
        <v>71</v>
      </c>
      <c r="J12" s="7"/>
      <c r="K12" s="7"/>
      <c r="L12" s="7"/>
      <c r="M12" s="7"/>
      <c r="N12" s="13" t="str">
        <f t="shared" si="1"/>
        <v>Not in Line with Total # Reached</v>
      </c>
      <c r="O12" s="7"/>
      <c r="P12" s="7"/>
      <c r="Q12" s="7"/>
      <c r="R12" s="13" t="str">
        <f t="shared" si="2"/>
        <v>Not in Line with Total # Reached</v>
      </c>
      <c r="S12" s="7"/>
      <c r="T12" s="7"/>
      <c r="U12" s="7"/>
      <c r="V12" s="7"/>
      <c r="W12" s="7"/>
      <c r="X12" s="7"/>
      <c r="Y12" s="13" t="str">
        <f t="shared" si="3"/>
        <v>Not in Line with Total # Reached</v>
      </c>
      <c r="Z12" s="7"/>
      <c r="AA12" s="7"/>
      <c r="AB12" s="7"/>
      <c r="AC12" s="7"/>
      <c r="AD12" s="13" t="str">
        <f t="shared" si="4"/>
        <v>Not in Line with Total # Reached</v>
      </c>
      <c r="AE12" s="7"/>
      <c r="AF12" s="7"/>
      <c r="AG12" s="7"/>
      <c r="AH12" s="7"/>
      <c r="AI12" s="7"/>
      <c r="AJ12" s="13" t="str">
        <f t="shared" si="5"/>
        <v>Not in Line with Total # Reached</v>
      </c>
    </row>
    <row r="13" spans="1:36" ht="94.2" customHeight="1" x14ac:dyDescent="0.3">
      <c r="A13" s="8" t="s">
        <v>23</v>
      </c>
      <c r="B13" s="6" t="s">
        <v>38</v>
      </c>
      <c r="C13" s="5" t="s">
        <v>56</v>
      </c>
      <c r="D13" s="5"/>
      <c r="E13" s="10">
        <v>900</v>
      </c>
      <c r="F13" s="27">
        <v>925</v>
      </c>
      <c r="G13" s="9">
        <f t="shared" si="0"/>
        <v>1.0277777777777777</v>
      </c>
      <c r="H13" s="20" t="s">
        <v>98</v>
      </c>
      <c r="I13" s="19" t="s">
        <v>66</v>
      </c>
      <c r="J13" s="7"/>
      <c r="K13" s="7"/>
      <c r="L13" s="7"/>
      <c r="M13" s="7"/>
      <c r="N13" s="13" t="str">
        <f t="shared" si="1"/>
        <v>Not in Line with Total # Reached</v>
      </c>
      <c r="O13" s="7"/>
      <c r="P13" s="7"/>
      <c r="Q13" s="7"/>
      <c r="R13" s="13" t="str">
        <f t="shared" si="2"/>
        <v>Not in Line with Total # Reached</v>
      </c>
      <c r="S13" s="7"/>
      <c r="T13" s="7"/>
      <c r="U13" s="7"/>
      <c r="V13" s="7"/>
      <c r="W13" s="7"/>
      <c r="X13" s="7"/>
      <c r="Y13" s="13" t="str">
        <f t="shared" si="3"/>
        <v>Not in Line with Total # Reached</v>
      </c>
      <c r="Z13" s="7"/>
      <c r="AA13" s="7"/>
      <c r="AB13" s="7"/>
      <c r="AC13" s="7"/>
      <c r="AD13" s="13" t="str">
        <f t="shared" si="4"/>
        <v>Not in Line with Total # Reached</v>
      </c>
      <c r="AE13" s="7"/>
      <c r="AF13" s="7"/>
      <c r="AG13" s="7"/>
      <c r="AH13" s="7"/>
      <c r="AI13" s="7"/>
      <c r="AJ13" s="13" t="str">
        <f t="shared" si="5"/>
        <v>Not in Line with Total # Reached</v>
      </c>
    </row>
    <row r="14" spans="1:36" ht="87.6" customHeight="1" x14ac:dyDescent="0.3">
      <c r="A14" s="8" t="s">
        <v>24</v>
      </c>
      <c r="B14" s="6" t="s">
        <v>39</v>
      </c>
      <c r="C14" s="5" t="s">
        <v>56</v>
      </c>
      <c r="D14" s="5"/>
      <c r="E14" s="10">
        <v>300</v>
      </c>
      <c r="F14" s="27">
        <v>925</v>
      </c>
      <c r="G14" s="9">
        <f t="shared" si="0"/>
        <v>3.0833333333333335</v>
      </c>
      <c r="H14" s="20" t="s">
        <v>98</v>
      </c>
      <c r="I14" s="19" t="s">
        <v>66</v>
      </c>
      <c r="J14" s="7"/>
      <c r="K14" s="7"/>
      <c r="L14" s="7"/>
      <c r="M14" s="7"/>
      <c r="N14" s="13" t="str">
        <f t="shared" si="1"/>
        <v>Not in Line with Total # Reached</v>
      </c>
      <c r="O14" s="7"/>
      <c r="P14" s="7"/>
      <c r="Q14" s="7"/>
      <c r="R14" s="13" t="str">
        <f t="shared" si="2"/>
        <v>Not in Line with Total # Reached</v>
      </c>
      <c r="S14" s="7"/>
      <c r="T14" s="7"/>
      <c r="U14" s="7"/>
      <c r="V14" s="7"/>
      <c r="W14" s="7"/>
      <c r="X14" s="7"/>
      <c r="Y14" s="13" t="str">
        <f t="shared" si="3"/>
        <v>Not in Line with Total # Reached</v>
      </c>
      <c r="Z14" s="7"/>
      <c r="AA14" s="7"/>
      <c r="AB14" s="7"/>
      <c r="AC14" s="7"/>
      <c r="AD14" s="13" t="str">
        <f t="shared" si="4"/>
        <v>Not in Line with Total # Reached</v>
      </c>
      <c r="AE14" s="7"/>
      <c r="AF14" s="7"/>
      <c r="AG14" s="7"/>
      <c r="AH14" s="7"/>
      <c r="AI14" s="7"/>
      <c r="AJ14" s="13" t="str">
        <f t="shared" si="5"/>
        <v>Not in Line with Total # Reached</v>
      </c>
    </row>
    <row r="15" spans="1:36" ht="66.599999999999994" customHeight="1" x14ac:dyDescent="0.3">
      <c r="A15" s="8" t="s">
        <v>25</v>
      </c>
      <c r="B15" s="6" t="s">
        <v>40</v>
      </c>
      <c r="C15" s="5" t="s">
        <v>59</v>
      </c>
      <c r="D15" s="5"/>
      <c r="E15" s="10">
        <v>666666.66666666663</v>
      </c>
      <c r="F15" s="27">
        <v>15900</v>
      </c>
      <c r="G15" s="9">
        <f t="shared" si="0"/>
        <v>2.385E-2</v>
      </c>
      <c r="H15" s="20" t="s">
        <v>854</v>
      </c>
      <c r="I15" s="1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10">
        <v>10</v>
      </c>
      <c r="F16" s="27">
        <v>0</v>
      </c>
      <c r="G16" s="9">
        <f t="shared" si="0"/>
        <v>0</v>
      </c>
      <c r="H16" s="9" t="s">
        <v>855</v>
      </c>
      <c r="I16" s="19" t="s">
        <v>71</v>
      </c>
      <c r="J16" s="7"/>
      <c r="K16" s="7"/>
      <c r="L16" s="7"/>
      <c r="M16" s="7"/>
      <c r="N16" s="13" t="str">
        <f t="shared" si="1"/>
        <v>In Line with Total # Reached</v>
      </c>
      <c r="O16" s="7"/>
      <c r="P16" s="7"/>
      <c r="Q16" s="7"/>
      <c r="R16" s="13" t="str">
        <f t="shared" si="2"/>
        <v>In Line with Total # Reached</v>
      </c>
      <c r="S16" s="7"/>
      <c r="T16" s="7"/>
      <c r="U16" s="7"/>
      <c r="V16" s="7"/>
      <c r="W16" s="7"/>
      <c r="X16" s="7"/>
      <c r="Y16" s="13" t="str">
        <f t="shared" si="3"/>
        <v>In Line with Total # Reached</v>
      </c>
      <c r="Z16" s="7"/>
      <c r="AA16" s="7"/>
      <c r="AB16" s="7"/>
      <c r="AC16" s="7"/>
      <c r="AD16" s="13" t="str">
        <f t="shared" si="4"/>
        <v>In Line with Total # Reached</v>
      </c>
      <c r="AE16" s="7"/>
      <c r="AF16" s="7"/>
      <c r="AG16" s="7"/>
      <c r="AH16" s="7"/>
      <c r="AI16" s="7"/>
      <c r="AJ16" s="13" t="str">
        <f t="shared" si="5"/>
        <v>In Line with Total # Reached</v>
      </c>
    </row>
    <row r="17" spans="1:36" ht="66.599999999999994" customHeight="1" x14ac:dyDescent="0.3">
      <c r="A17" s="8" t="s">
        <v>27</v>
      </c>
      <c r="B17" s="6" t="s">
        <v>42</v>
      </c>
      <c r="C17" s="12" t="s">
        <v>57</v>
      </c>
      <c r="D17" s="12"/>
      <c r="E17" s="10">
        <v>10</v>
      </c>
      <c r="F17" s="27">
        <v>17</v>
      </c>
      <c r="G17" s="9">
        <f t="shared" si="0"/>
        <v>1.7</v>
      </c>
      <c r="H17" s="20" t="s">
        <v>99</v>
      </c>
      <c r="I17" s="1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127</v>
      </c>
      <c r="C18" s="12" t="s">
        <v>57</v>
      </c>
      <c r="D18" s="12"/>
      <c r="E18" s="11">
        <v>5</v>
      </c>
      <c r="F18" s="27">
        <v>16</v>
      </c>
      <c r="G18" s="9">
        <f t="shared" si="0"/>
        <v>3.2</v>
      </c>
      <c r="H18" s="20" t="s">
        <v>100</v>
      </c>
      <c r="I18" s="19" t="s">
        <v>71</v>
      </c>
      <c r="J18" s="7"/>
      <c r="K18" s="7"/>
      <c r="L18" s="7"/>
      <c r="M18" s="7"/>
      <c r="N18" s="13" t="str">
        <f t="shared" si="1"/>
        <v>Not in Line with Total # Reached</v>
      </c>
      <c r="O18" s="7"/>
      <c r="P18" s="7"/>
      <c r="Q18" s="7"/>
      <c r="R18" s="13" t="str">
        <f t="shared" si="2"/>
        <v>Not in Line with Total # Reached</v>
      </c>
      <c r="S18" s="7"/>
      <c r="T18" s="7"/>
      <c r="U18" s="7"/>
      <c r="V18" s="7"/>
      <c r="W18" s="7"/>
      <c r="X18" s="7"/>
      <c r="Y18" s="13" t="str">
        <f t="shared" si="3"/>
        <v>Not in Line with Total # Reached</v>
      </c>
      <c r="Z18" s="7"/>
      <c r="AA18" s="7"/>
      <c r="AB18" s="7"/>
      <c r="AC18" s="7"/>
      <c r="AD18" s="13" t="str">
        <f t="shared" si="4"/>
        <v>Not in Line with Total # Reached</v>
      </c>
      <c r="AE18" s="7"/>
      <c r="AF18" s="7"/>
      <c r="AG18" s="7"/>
      <c r="AH18" s="7"/>
      <c r="AI18" s="7"/>
      <c r="AJ18" s="13" t="str">
        <f t="shared" si="5"/>
        <v>Not in Line with Total # Reached</v>
      </c>
    </row>
  </sheetData>
  <mergeCells count="14">
    <mergeCell ref="Z4:AC4"/>
    <mergeCell ref="AE4:AI4"/>
    <mergeCell ref="G4:G5"/>
    <mergeCell ref="H4:H5"/>
    <mergeCell ref="I4:I5"/>
    <mergeCell ref="J4:M4"/>
    <mergeCell ref="O4:Q4"/>
    <mergeCell ref="S4:X4"/>
    <mergeCell ref="A4:A5"/>
    <mergeCell ref="B4:B5"/>
    <mergeCell ref="C4:C5"/>
    <mergeCell ref="D4:D5"/>
    <mergeCell ref="E4:E5"/>
    <mergeCell ref="F4:F5"/>
  </mergeCells>
  <conditionalFormatting sqref="J6">
    <cfRule type="expression" dxfId="95" priority="23">
      <formula>$I6="NO"</formula>
    </cfRule>
    <cfRule type="expression" dxfId="94" priority="24">
      <formula>$I6="YES"</formula>
    </cfRule>
  </conditionalFormatting>
  <conditionalFormatting sqref="K6:M6">
    <cfRule type="expression" dxfId="93" priority="21">
      <formula>$I6="NO"</formula>
    </cfRule>
    <cfRule type="expression" dxfId="92" priority="22">
      <formula>$I6="YES"</formula>
    </cfRule>
  </conditionalFormatting>
  <conditionalFormatting sqref="O6:Q6">
    <cfRule type="expression" dxfId="91" priority="19">
      <formula>$I6="NO"</formula>
    </cfRule>
    <cfRule type="expression" dxfId="90" priority="20">
      <formula>$I6="YES"</formula>
    </cfRule>
  </conditionalFormatting>
  <conditionalFormatting sqref="S6:X6">
    <cfRule type="expression" dxfId="89" priority="17">
      <formula>$I6="NO"</formula>
    </cfRule>
    <cfRule type="expression" dxfId="88" priority="18">
      <formula>$I6="YES"</formula>
    </cfRule>
  </conditionalFormatting>
  <conditionalFormatting sqref="Z6:AC6">
    <cfRule type="expression" dxfId="87" priority="15">
      <formula>$I6="NO"</formula>
    </cfRule>
    <cfRule type="expression" dxfId="86" priority="16">
      <formula>$I6="YES"</formula>
    </cfRule>
  </conditionalFormatting>
  <conditionalFormatting sqref="AE6:AI6">
    <cfRule type="expression" dxfId="85" priority="13">
      <formula>$I6="NO"</formula>
    </cfRule>
    <cfRule type="expression" dxfId="84" priority="14">
      <formula>$I6="YES"</formula>
    </cfRule>
  </conditionalFormatting>
  <conditionalFormatting sqref="J7:J18">
    <cfRule type="expression" dxfId="83" priority="11">
      <formula>$I7="NO"</formula>
    </cfRule>
    <cfRule type="expression" dxfId="82" priority="12">
      <formula>$I7="YES"</formula>
    </cfRule>
  </conditionalFormatting>
  <conditionalFormatting sqref="K7:M18">
    <cfRule type="expression" dxfId="81" priority="9">
      <formula>$I7="NO"</formula>
    </cfRule>
    <cfRule type="expression" dxfId="80" priority="10">
      <formula>$I7="YES"</formula>
    </cfRule>
  </conditionalFormatting>
  <conditionalFormatting sqref="O7:Q18">
    <cfRule type="expression" dxfId="79" priority="7">
      <formula>$I7="NO"</formula>
    </cfRule>
    <cfRule type="expression" dxfId="78" priority="8">
      <formula>$I7="YES"</formula>
    </cfRule>
  </conditionalFormatting>
  <conditionalFormatting sqref="S7:X18">
    <cfRule type="expression" dxfId="77" priority="5">
      <formula>$I7="NO"</formula>
    </cfRule>
    <cfRule type="expression" dxfId="76" priority="6">
      <formula>$I7="YES"</formula>
    </cfRule>
  </conditionalFormatting>
  <conditionalFormatting sqref="Z7:AC18">
    <cfRule type="expression" dxfId="75" priority="3">
      <formula>$I7="NO"</formula>
    </cfRule>
    <cfRule type="expression" dxfId="74" priority="4">
      <formula>$I7="YES"</formula>
    </cfRule>
  </conditionalFormatting>
  <conditionalFormatting sqref="AE7:AI18">
    <cfRule type="expression" dxfId="73" priority="1">
      <formula>$I7="NO"</formula>
    </cfRule>
    <cfRule type="expression" dxfId="72" priority="2">
      <formula>$I7="YES"</formula>
    </cfRule>
  </conditionalFormatting>
  <dataValidations count="1">
    <dataValidation type="list" allowBlank="1" showInputMessage="1" showErrorMessage="1" sqref="I6:I18" xr:uid="{7C0E3E20-C919-45FE-8DA2-CE2FE988E383}">
      <formula1>"YES,NO"</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F48E2-0591-46F9-BE17-41C6A9D28776}">
  <sheetPr>
    <tabColor theme="5" tint="0.79998168889431442"/>
  </sheetPr>
  <dimension ref="A1:AJ18"/>
  <sheetViews>
    <sheetView zoomScale="70" zoomScaleNormal="70" workbookViewId="0">
      <pane xSplit="1" ySplit="5" topLeftCell="B6" activePane="bottomRight" state="frozenSplit"/>
      <selection activeCell="B11" sqref="B11"/>
      <selection pane="topRight" activeCell="B11" sqref="B11"/>
      <selection pane="bottomLeft" activeCell="B11" sqref="B11"/>
      <selection pane="bottomRight" activeCell="B11" sqref="B11"/>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8" width="10.21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33">
        <v>3.5</v>
      </c>
      <c r="F6" s="19">
        <v>4</v>
      </c>
      <c r="G6" s="9">
        <f t="shared" ref="G6:G18" si="0">IFERROR((F6/E6),"")</f>
        <v>1.1428571428571428</v>
      </c>
      <c r="H6" s="20" t="s">
        <v>115</v>
      </c>
      <c r="I6" s="19" t="s">
        <v>66</v>
      </c>
      <c r="J6" s="27">
        <v>1</v>
      </c>
      <c r="K6" s="27">
        <v>3</v>
      </c>
      <c r="L6" s="27"/>
      <c r="M6" s="27"/>
      <c r="N6" s="13" t="str">
        <f t="shared" ref="N6:N18" si="1">IF(SUM(J6:M6)=$F6, "In Line with Total # Reached", "Not in Line with Total # Reached")</f>
        <v>In Line with Total # Reached</v>
      </c>
      <c r="O6" s="27"/>
      <c r="P6" s="27"/>
      <c r="Q6" s="27"/>
      <c r="R6" s="13" t="str">
        <f t="shared" ref="R6:R18" si="2">IF(SUM(O6:Q6)=$F6, "In Line with Total # Reached", "Not in Line with Total # Reached")</f>
        <v>Not in Line with Total # Reached</v>
      </c>
      <c r="S6" s="27">
        <v>2</v>
      </c>
      <c r="T6" s="27">
        <v>1</v>
      </c>
      <c r="U6" s="27">
        <v>1</v>
      </c>
      <c r="V6" s="27"/>
      <c r="W6" s="27"/>
      <c r="X6" s="27"/>
      <c r="Y6" s="13" t="str">
        <f t="shared" ref="Y6:Y18" si="3">IF(SUM(S6:X6)=$F6, "In Line with Total # Reached", "Not in Line with Total # Reached")</f>
        <v>In Line with Total # Reached</v>
      </c>
      <c r="Z6" s="27">
        <v>1</v>
      </c>
      <c r="AA6" s="27">
        <v>3</v>
      </c>
      <c r="AB6" s="27"/>
      <c r="AC6" s="27"/>
      <c r="AD6" s="13" t="str">
        <f t="shared" ref="AD6:AD18" si="4">IF(SUM(Z6:AC6)=$F6, "In Line with Total # Reached", "Not in Line with Total # Reached")</f>
        <v>In Line with Total # Reached</v>
      </c>
      <c r="AE6" s="27">
        <v>1</v>
      </c>
      <c r="AF6" s="27">
        <v>1</v>
      </c>
      <c r="AG6" s="27"/>
      <c r="AH6" s="27">
        <v>2</v>
      </c>
      <c r="AI6" s="27"/>
      <c r="AJ6" s="13" t="str">
        <f t="shared" ref="AJ6:AJ18" si="5">IF(SUM(AE6:AI6)=$F6, "In Line with Total # Reached", "Not in Line with Total # Reached")</f>
        <v>In Line with Total # Reached</v>
      </c>
    </row>
    <row r="7" spans="1:36" ht="118.2" customHeight="1" x14ac:dyDescent="0.3">
      <c r="A7" s="8" t="s">
        <v>17</v>
      </c>
      <c r="B7" s="6" t="s">
        <v>32</v>
      </c>
      <c r="C7" s="5" t="s">
        <v>56</v>
      </c>
      <c r="D7" s="5"/>
      <c r="E7" s="33">
        <v>60</v>
      </c>
      <c r="F7" s="19">
        <v>67</v>
      </c>
      <c r="G7" s="9">
        <f t="shared" si="0"/>
        <v>1.1166666666666667</v>
      </c>
      <c r="H7" s="20" t="s">
        <v>121</v>
      </c>
      <c r="I7" s="19" t="s">
        <v>66</v>
      </c>
      <c r="J7" s="27">
        <v>15</v>
      </c>
      <c r="K7" s="27">
        <v>52</v>
      </c>
      <c r="L7" s="27"/>
      <c r="M7" s="27"/>
      <c r="N7" s="13" t="str">
        <f t="shared" si="1"/>
        <v>In Line with Total # Reached</v>
      </c>
      <c r="O7" s="27">
        <v>0</v>
      </c>
      <c r="P7" s="27">
        <v>67</v>
      </c>
      <c r="Q7" s="27"/>
      <c r="R7" s="13" t="str">
        <f t="shared" si="2"/>
        <v>In Line with Total # Reached</v>
      </c>
      <c r="S7" s="27">
        <v>42</v>
      </c>
      <c r="T7" s="27">
        <v>12</v>
      </c>
      <c r="U7" s="27">
        <v>9</v>
      </c>
      <c r="V7" s="27">
        <v>3</v>
      </c>
      <c r="W7" s="27">
        <v>1</v>
      </c>
      <c r="X7" s="27"/>
      <c r="Y7" s="13" t="str">
        <f t="shared" si="3"/>
        <v>In Line with Total # Reached</v>
      </c>
      <c r="Z7" s="27">
        <v>3</v>
      </c>
      <c r="AA7" s="27"/>
      <c r="AB7" s="27"/>
      <c r="AC7" s="27"/>
      <c r="AD7" s="13" t="str">
        <f t="shared" si="4"/>
        <v>Not in Line with Total # Reached</v>
      </c>
      <c r="AE7" s="27"/>
      <c r="AF7" s="27">
        <v>10</v>
      </c>
      <c r="AG7" s="27">
        <v>2</v>
      </c>
      <c r="AH7" s="27"/>
      <c r="AI7" s="27"/>
      <c r="AJ7" s="13" t="str">
        <f t="shared" si="5"/>
        <v>Not in Line with Total # Reached</v>
      </c>
    </row>
    <row r="8" spans="1:36" ht="84.6" customHeight="1" x14ac:dyDescent="0.3">
      <c r="A8" s="8" t="s">
        <v>18</v>
      </c>
      <c r="B8" s="6" t="s">
        <v>33</v>
      </c>
      <c r="C8" s="5" t="s">
        <v>56</v>
      </c>
      <c r="D8" s="5"/>
      <c r="E8" s="33">
        <v>15</v>
      </c>
      <c r="F8" s="19">
        <v>16</v>
      </c>
      <c r="G8" s="9">
        <f t="shared" si="0"/>
        <v>1.0666666666666667</v>
      </c>
      <c r="H8" s="20" t="s">
        <v>122</v>
      </c>
      <c r="I8" s="19" t="s">
        <v>71</v>
      </c>
      <c r="J8" s="27"/>
      <c r="K8" s="27"/>
      <c r="L8" s="27"/>
      <c r="M8" s="27"/>
      <c r="N8" s="13" t="str">
        <f t="shared" si="1"/>
        <v>Not in Line with Total # Reached</v>
      </c>
      <c r="O8" s="27"/>
      <c r="P8" s="27"/>
      <c r="Q8" s="27"/>
      <c r="R8" s="13" t="str">
        <f t="shared" si="2"/>
        <v>Not in Line with Total # Reached</v>
      </c>
      <c r="S8" s="27"/>
      <c r="T8" s="27"/>
      <c r="U8" s="27"/>
      <c r="V8" s="27"/>
      <c r="W8" s="27"/>
      <c r="X8" s="27"/>
      <c r="Y8" s="13" t="str">
        <f t="shared" si="3"/>
        <v>Not in Line with Total # Reached</v>
      </c>
      <c r="Z8" s="27"/>
      <c r="AA8" s="27"/>
      <c r="AB8" s="27"/>
      <c r="AC8" s="27"/>
      <c r="AD8" s="13" t="str">
        <f t="shared" si="4"/>
        <v>Not in Line with Total # Reached</v>
      </c>
      <c r="AE8" s="27"/>
      <c r="AF8" s="27"/>
      <c r="AG8" s="27"/>
      <c r="AH8" s="27"/>
      <c r="AI8" s="27"/>
      <c r="AJ8" s="13" t="str">
        <f t="shared" si="5"/>
        <v>Not in Line with Total # Reached</v>
      </c>
    </row>
    <row r="9" spans="1:36" ht="103.8" customHeight="1" x14ac:dyDescent="0.3">
      <c r="A9" s="8" t="s">
        <v>19</v>
      </c>
      <c r="B9" s="6" t="s">
        <v>60</v>
      </c>
      <c r="C9" s="5" t="s">
        <v>54</v>
      </c>
      <c r="D9" s="5"/>
      <c r="E9" s="33">
        <v>30</v>
      </c>
      <c r="F9" s="19">
        <v>30</v>
      </c>
      <c r="G9" s="9">
        <f t="shared" si="0"/>
        <v>1</v>
      </c>
      <c r="H9" s="20" t="s">
        <v>856</v>
      </c>
      <c r="I9" s="19" t="s">
        <v>66</v>
      </c>
      <c r="J9" s="27">
        <v>5</v>
      </c>
      <c r="K9" s="27">
        <v>25</v>
      </c>
      <c r="L9" s="27"/>
      <c r="M9" s="27"/>
      <c r="N9" s="13" t="str">
        <f t="shared" si="1"/>
        <v>In Line with Total # Reached</v>
      </c>
      <c r="O9" s="27"/>
      <c r="P9" s="27">
        <v>30</v>
      </c>
      <c r="Q9" s="27"/>
      <c r="R9" s="13" t="str">
        <f t="shared" si="2"/>
        <v>In Line with Total # Reached</v>
      </c>
      <c r="S9" s="27">
        <v>2</v>
      </c>
      <c r="T9" s="27"/>
      <c r="U9" s="27"/>
      <c r="V9" s="27"/>
      <c r="W9" s="27"/>
      <c r="X9" s="27"/>
      <c r="Y9" s="13" t="str">
        <f t="shared" si="3"/>
        <v>Not in Line with Total # Reached</v>
      </c>
      <c r="Z9" s="27"/>
      <c r="AA9" s="27"/>
      <c r="AB9" s="27"/>
      <c r="AC9" s="27"/>
      <c r="AD9" s="13" t="str">
        <f t="shared" si="4"/>
        <v>Not in Line with Total # Reached</v>
      </c>
      <c r="AE9" s="27"/>
      <c r="AF9" s="27"/>
      <c r="AG9" s="27"/>
      <c r="AH9" s="27"/>
      <c r="AI9" s="27"/>
      <c r="AJ9" s="13" t="str">
        <f t="shared" si="5"/>
        <v>Not in Line with Total # Reached</v>
      </c>
    </row>
    <row r="10" spans="1:36" ht="86.4" customHeight="1" x14ac:dyDescent="0.3">
      <c r="A10" s="8" t="s">
        <v>20</v>
      </c>
      <c r="B10" s="6" t="s">
        <v>61</v>
      </c>
      <c r="C10" s="5" t="s">
        <v>55</v>
      </c>
      <c r="D10" s="5"/>
      <c r="E10" s="33">
        <v>60</v>
      </c>
      <c r="F10" s="19">
        <v>140</v>
      </c>
      <c r="G10" s="9">
        <f t="shared" si="0"/>
        <v>2.3333333333333335</v>
      </c>
      <c r="H10" s="20" t="s">
        <v>116</v>
      </c>
      <c r="I10" s="19" t="s">
        <v>71</v>
      </c>
      <c r="J10" s="27"/>
      <c r="K10" s="27"/>
      <c r="L10" s="27"/>
      <c r="M10" s="27"/>
      <c r="N10" s="13" t="str">
        <f t="shared" si="1"/>
        <v>Not in Line with Total # Reached</v>
      </c>
      <c r="O10" s="27"/>
      <c r="P10" s="27"/>
      <c r="Q10" s="27"/>
      <c r="R10" s="13" t="str">
        <f t="shared" si="2"/>
        <v>Not in Line with Total # Reached</v>
      </c>
      <c r="S10" s="27"/>
      <c r="T10" s="27"/>
      <c r="U10" s="27"/>
      <c r="V10" s="27"/>
      <c r="W10" s="27"/>
      <c r="X10" s="27"/>
      <c r="Y10" s="13" t="str">
        <f t="shared" si="3"/>
        <v>Not in Line with Total # Reached</v>
      </c>
      <c r="Z10" s="27"/>
      <c r="AA10" s="27"/>
      <c r="AB10" s="27"/>
      <c r="AC10" s="27"/>
      <c r="AD10" s="13" t="str">
        <f t="shared" si="4"/>
        <v>Not in Line with Total # Reached</v>
      </c>
      <c r="AE10" s="27"/>
      <c r="AF10" s="27"/>
      <c r="AG10" s="27"/>
      <c r="AH10" s="27"/>
      <c r="AI10" s="27"/>
      <c r="AJ10" s="13" t="str">
        <f t="shared" si="5"/>
        <v>Not in Line with Total # Reached</v>
      </c>
    </row>
    <row r="11" spans="1:36" ht="117.6" customHeight="1" x14ac:dyDescent="0.3">
      <c r="A11" s="8" t="s">
        <v>21</v>
      </c>
      <c r="B11" s="6" t="s">
        <v>34</v>
      </c>
      <c r="C11" s="5" t="s">
        <v>56</v>
      </c>
      <c r="D11" s="5"/>
      <c r="E11" s="33">
        <v>200</v>
      </c>
      <c r="F11" s="19">
        <v>70</v>
      </c>
      <c r="G11" s="9">
        <f t="shared" si="0"/>
        <v>0.35</v>
      </c>
      <c r="H11" s="20" t="s">
        <v>857</v>
      </c>
      <c r="I11" s="19" t="s">
        <v>71</v>
      </c>
      <c r="J11" s="27"/>
      <c r="K11" s="27"/>
      <c r="L11" s="27"/>
      <c r="M11" s="27"/>
      <c r="N11" s="13" t="str">
        <f t="shared" si="1"/>
        <v>Not in Line with Total # Reached</v>
      </c>
      <c r="O11" s="27"/>
      <c r="P11" s="27"/>
      <c r="Q11" s="27"/>
      <c r="R11" s="13" t="str">
        <f t="shared" si="2"/>
        <v>Not in Line with Total # Reached</v>
      </c>
      <c r="S11" s="27"/>
      <c r="T11" s="27"/>
      <c r="U11" s="27"/>
      <c r="V11" s="27"/>
      <c r="W11" s="27"/>
      <c r="X11" s="27"/>
      <c r="Y11" s="13" t="str">
        <f t="shared" si="3"/>
        <v>Not in Line with Total # Reached</v>
      </c>
      <c r="Z11" s="27"/>
      <c r="AA11" s="27"/>
      <c r="AB11" s="27"/>
      <c r="AC11" s="27"/>
      <c r="AD11" s="13" t="str">
        <f t="shared" si="4"/>
        <v>Not in Line with Total # Reached</v>
      </c>
      <c r="AE11" s="27"/>
      <c r="AF11" s="27"/>
      <c r="AG11" s="27"/>
      <c r="AH11" s="27"/>
      <c r="AI11" s="27"/>
      <c r="AJ11" s="13" t="str">
        <f t="shared" si="5"/>
        <v>Not in Line with Total # Reached</v>
      </c>
    </row>
    <row r="12" spans="1:36" ht="81" customHeight="1" x14ac:dyDescent="0.3">
      <c r="A12" s="8" t="s">
        <v>22</v>
      </c>
      <c r="B12" s="6" t="s">
        <v>62</v>
      </c>
      <c r="C12" s="12" t="s">
        <v>57</v>
      </c>
      <c r="D12" s="12"/>
      <c r="E12" s="33">
        <v>5</v>
      </c>
      <c r="F12" s="19">
        <v>8</v>
      </c>
      <c r="G12" s="9">
        <f t="shared" si="0"/>
        <v>1.6</v>
      </c>
      <c r="H12" s="20" t="s">
        <v>858</v>
      </c>
      <c r="I12" s="19" t="s">
        <v>66</v>
      </c>
      <c r="J12" s="27">
        <v>5</v>
      </c>
      <c r="K12" s="27">
        <v>3</v>
      </c>
      <c r="L12" s="27"/>
      <c r="M12" s="27"/>
      <c r="N12" s="13" t="str">
        <f t="shared" si="1"/>
        <v>In Line with Total # Reached</v>
      </c>
      <c r="O12" s="27"/>
      <c r="P12" s="27">
        <v>8</v>
      </c>
      <c r="Q12" s="27"/>
      <c r="R12" s="13" t="str">
        <f t="shared" si="2"/>
        <v>In Line with Total # Reached</v>
      </c>
      <c r="S12" s="27"/>
      <c r="T12" s="27"/>
      <c r="U12" s="27">
        <v>8</v>
      </c>
      <c r="V12" s="27"/>
      <c r="W12" s="27"/>
      <c r="X12" s="27"/>
      <c r="Y12" s="13" t="str">
        <f t="shared" si="3"/>
        <v>In Line with Total # Reached</v>
      </c>
      <c r="Z12" s="27"/>
      <c r="AA12" s="27"/>
      <c r="AB12" s="27"/>
      <c r="AC12" s="27"/>
      <c r="AD12" s="13" t="str">
        <f t="shared" si="4"/>
        <v>Not in Line with Total # Reached</v>
      </c>
      <c r="AE12" s="27"/>
      <c r="AF12" s="27"/>
      <c r="AG12" s="27"/>
      <c r="AH12" s="27"/>
      <c r="AI12" s="27"/>
      <c r="AJ12" s="13" t="str">
        <f t="shared" si="5"/>
        <v>Not in Line with Total # Reached</v>
      </c>
    </row>
    <row r="13" spans="1:36" ht="94.2" customHeight="1" x14ac:dyDescent="0.3">
      <c r="A13" s="8" t="s">
        <v>23</v>
      </c>
      <c r="B13" s="6" t="s">
        <v>38</v>
      </c>
      <c r="C13" s="5" t="s">
        <v>56</v>
      </c>
      <c r="D13" s="5"/>
      <c r="E13" s="33">
        <v>900</v>
      </c>
      <c r="F13" s="19">
        <v>2112</v>
      </c>
      <c r="G13" s="9">
        <f t="shared" si="0"/>
        <v>2.3466666666666667</v>
      </c>
      <c r="H13" s="20" t="s">
        <v>123</v>
      </c>
      <c r="I13" s="19" t="s">
        <v>71</v>
      </c>
      <c r="J13" s="27"/>
      <c r="K13" s="27"/>
      <c r="L13" s="27"/>
      <c r="M13" s="27"/>
      <c r="N13" s="13" t="str">
        <f t="shared" si="1"/>
        <v>Not in Line with Total # Reached</v>
      </c>
      <c r="O13" s="27"/>
      <c r="P13" s="27"/>
      <c r="Q13" s="27"/>
      <c r="R13" s="13" t="str">
        <f t="shared" si="2"/>
        <v>Not in Line with Total # Reached</v>
      </c>
      <c r="S13" s="27"/>
      <c r="T13" s="27"/>
      <c r="U13" s="27"/>
      <c r="V13" s="27"/>
      <c r="W13" s="27"/>
      <c r="X13" s="27"/>
      <c r="Y13" s="13" t="str">
        <f t="shared" si="3"/>
        <v>Not in Line with Total # Reached</v>
      </c>
      <c r="Z13" s="27"/>
      <c r="AA13" s="27"/>
      <c r="AB13" s="27"/>
      <c r="AC13" s="27"/>
      <c r="AD13" s="13" t="str">
        <f t="shared" si="4"/>
        <v>Not in Line with Total # Reached</v>
      </c>
      <c r="AE13" s="27"/>
      <c r="AF13" s="27"/>
      <c r="AG13" s="27"/>
      <c r="AH13" s="27"/>
      <c r="AI13" s="27"/>
      <c r="AJ13" s="13" t="str">
        <f t="shared" si="5"/>
        <v>Not in Line with Total # Reached</v>
      </c>
    </row>
    <row r="14" spans="1:36" ht="87.6" customHeight="1" x14ac:dyDescent="0.3">
      <c r="A14" s="8" t="s">
        <v>24</v>
      </c>
      <c r="B14" s="6" t="s">
        <v>39</v>
      </c>
      <c r="C14" s="5" t="s">
        <v>56</v>
      </c>
      <c r="D14" s="5"/>
      <c r="E14" s="33">
        <v>300</v>
      </c>
      <c r="F14" s="19">
        <v>2112</v>
      </c>
      <c r="G14" s="9">
        <f t="shared" si="0"/>
        <v>7.04</v>
      </c>
      <c r="H14" s="20" t="s">
        <v>124</v>
      </c>
      <c r="I14" s="19" t="s">
        <v>71</v>
      </c>
      <c r="J14" s="27"/>
      <c r="K14" s="27"/>
      <c r="L14" s="27"/>
      <c r="M14" s="27"/>
      <c r="N14" s="13" t="str">
        <f t="shared" si="1"/>
        <v>Not in Line with Total # Reached</v>
      </c>
      <c r="O14" s="27"/>
      <c r="P14" s="27"/>
      <c r="Q14" s="27"/>
      <c r="R14" s="13" t="str">
        <f t="shared" si="2"/>
        <v>Not in Line with Total # Reached</v>
      </c>
      <c r="S14" s="27"/>
      <c r="T14" s="27"/>
      <c r="U14" s="27"/>
      <c r="V14" s="27"/>
      <c r="W14" s="27"/>
      <c r="X14" s="27"/>
      <c r="Y14" s="13" t="str">
        <f t="shared" si="3"/>
        <v>Not in Line with Total # Reached</v>
      </c>
      <c r="Z14" s="27"/>
      <c r="AA14" s="27"/>
      <c r="AB14" s="27"/>
      <c r="AC14" s="27"/>
      <c r="AD14" s="13" t="str">
        <f t="shared" si="4"/>
        <v>Not in Line with Total # Reached</v>
      </c>
      <c r="AE14" s="27"/>
      <c r="AF14" s="27"/>
      <c r="AG14" s="27"/>
      <c r="AH14" s="27"/>
      <c r="AI14" s="27"/>
      <c r="AJ14" s="13" t="str">
        <f t="shared" si="5"/>
        <v>Not in Line with Total # Reached</v>
      </c>
    </row>
    <row r="15" spans="1:36" ht="66.599999999999994" customHeight="1" x14ac:dyDescent="0.3">
      <c r="A15" s="8" t="s">
        <v>25</v>
      </c>
      <c r="B15" s="6" t="s">
        <v>40</v>
      </c>
      <c r="C15" s="5" t="s">
        <v>59</v>
      </c>
      <c r="D15" s="5"/>
      <c r="E15" s="33">
        <v>666666.66666666663</v>
      </c>
      <c r="F15" s="19">
        <v>30000</v>
      </c>
      <c r="G15" s="9">
        <f t="shared" si="0"/>
        <v>4.5000000000000005E-2</v>
      </c>
      <c r="H15" s="20" t="s">
        <v>117</v>
      </c>
      <c r="I15" s="1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33">
        <v>10</v>
      </c>
      <c r="F16" s="19">
        <v>7</v>
      </c>
      <c r="G16" s="9">
        <f t="shared" si="0"/>
        <v>0.7</v>
      </c>
      <c r="H16" s="20" t="s">
        <v>118</v>
      </c>
      <c r="I16" s="19" t="s">
        <v>71</v>
      </c>
      <c r="J16" s="7"/>
      <c r="K16" s="7"/>
      <c r="L16" s="7"/>
      <c r="M16" s="7"/>
      <c r="N16" s="13" t="str">
        <f t="shared" si="1"/>
        <v>Not in Line with Total # Reached</v>
      </c>
      <c r="O16" s="7"/>
      <c r="P16" s="7"/>
      <c r="Q16" s="7"/>
      <c r="R16" s="13" t="str">
        <f t="shared" si="2"/>
        <v>Not in Line with Total # Reached</v>
      </c>
      <c r="S16" s="7"/>
      <c r="T16" s="7"/>
      <c r="U16" s="7"/>
      <c r="V16" s="7"/>
      <c r="W16" s="7"/>
      <c r="X16" s="7"/>
      <c r="Y16" s="13" t="str">
        <f t="shared" si="3"/>
        <v>Not in Line with Total # Reached</v>
      </c>
      <c r="Z16" s="7"/>
      <c r="AA16" s="7"/>
      <c r="AB16" s="7"/>
      <c r="AC16" s="7"/>
      <c r="AD16" s="13" t="str">
        <f t="shared" si="4"/>
        <v>Not in Line with Total # Reached</v>
      </c>
      <c r="AE16" s="7"/>
      <c r="AF16" s="7"/>
      <c r="AG16" s="7"/>
      <c r="AH16" s="7"/>
      <c r="AI16" s="7"/>
      <c r="AJ16" s="13" t="str">
        <f t="shared" si="5"/>
        <v>Not in Line with Total # Reached</v>
      </c>
    </row>
    <row r="17" spans="1:36" ht="66.599999999999994" customHeight="1" x14ac:dyDescent="0.3">
      <c r="A17" s="8" t="s">
        <v>27</v>
      </c>
      <c r="B17" s="6" t="s">
        <v>42</v>
      </c>
      <c r="C17" s="12" t="s">
        <v>57</v>
      </c>
      <c r="D17" s="12"/>
      <c r="E17" s="33">
        <v>10</v>
      </c>
      <c r="F17" s="19">
        <v>11</v>
      </c>
      <c r="G17" s="9">
        <f t="shared" si="0"/>
        <v>1.1000000000000001</v>
      </c>
      <c r="H17" s="20" t="s">
        <v>119</v>
      </c>
      <c r="I17" s="1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127</v>
      </c>
      <c r="C18" s="12" t="s">
        <v>57</v>
      </c>
      <c r="D18" s="12"/>
      <c r="E18" s="34">
        <v>5</v>
      </c>
      <c r="F18" s="19">
        <v>15</v>
      </c>
      <c r="G18" s="9">
        <f t="shared" si="0"/>
        <v>3</v>
      </c>
      <c r="H18" s="20" t="s">
        <v>120</v>
      </c>
      <c r="I18" s="19" t="s">
        <v>71</v>
      </c>
      <c r="J18" s="7"/>
      <c r="K18" s="7"/>
      <c r="L18" s="7"/>
      <c r="M18" s="7"/>
      <c r="N18" s="13" t="str">
        <f t="shared" si="1"/>
        <v>Not in Line with Total # Reached</v>
      </c>
      <c r="O18" s="7"/>
      <c r="P18" s="7"/>
      <c r="Q18" s="7"/>
      <c r="R18" s="13" t="str">
        <f t="shared" si="2"/>
        <v>Not in Line with Total # Reached</v>
      </c>
      <c r="S18" s="7"/>
      <c r="T18" s="7"/>
      <c r="U18" s="7"/>
      <c r="V18" s="7"/>
      <c r="W18" s="7"/>
      <c r="X18" s="7"/>
      <c r="Y18" s="13" t="str">
        <f t="shared" si="3"/>
        <v>Not in Line with Total # Reached</v>
      </c>
      <c r="Z18" s="7"/>
      <c r="AA18" s="7"/>
      <c r="AB18" s="7"/>
      <c r="AC18" s="7"/>
      <c r="AD18" s="13" t="str">
        <f t="shared" si="4"/>
        <v>Not in Line with Total # Reached</v>
      </c>
      <c r="AE18" s="7"/>
      <c r="AF18" s="7"/>
      <c r="AG18" s="7"/>
      <c r="AH18" s="7"/>
      <c r="AI18" s="7"/>
      <c r="AJ18" s="13" t="str">
        <f t="shared" si="5"/>
        <v>Not in Line with Total # Reached</v>
      </c>
    </row>
  </sheetData>
  <mergeCells count="14">
    <mergeCell ref="Z4:AC4"/>
    <mergeCell ref="AE4:AI4"/>
    <mergeCell ref="G4:G5"/>
    <mergeCell ref="H4:H5"/>
    <mergeCell ref="I4:I5"/>
    <mergeCell ref="J4:M4"/>
    <mergeCell ref="O4:Q4"/>
    <mergeCell ref="S4:X4"/>
    <mergeCell ref="A4:A5"/>
    <mergeCell ref="B4:B5"/>
    <mergeCell ref="C4:C5"/>
    <mergeCell ref="D4:D5"/>
    <mergeCell ref="E4:E5"/>
    <mergeCell ref="F4:F5"/>
  </mergeCells>
  <conditionalFormatting sqref="J6">
    <cfRule type="expression" dxfId="71" priority="23">
      <formula>$I6="NO"</formula>
    </cfRule>
    <cfRule type="expression" dxfId="70" priority="24">
      <formula>$I6="YES"</formula>
    </cfRule>
  </conditionalFormatting>
  <conditionalFormatting sqref="K6:M6">
    <cfRule type="expression" dxfId="69" priority="21">
      <formula>$I6="NO"</formula>
    </cfRule>
    <cfRule type="expression" dxfId="68" priority="22">
      <formula>$I6="YES"</formula>
    </cfRule>
  </conditionalFormatting>
  <conditionalFormatting sqref="O6:Q6">
    <cfRule type="expression" dxfId="67" priority="19">
      <formula>$I6="NO"</formula>
    </cfRule>
    <cfRule type="expression" dxfId="66" priority="20">
      <formula>$I6="YES"</formula>
    </cfRule>
  </conditionalFormatting>
  <conditionalFormatting sqref="S6:X6">
    <cfRule type="expression" dxfId="65" priority="17">
      <formula>$I6="NO"</formula>
    </cfRule>
    <cfRule type="expression" dxfId="64" priority="18">
      <formula>$I6="YES"</formula>
    </cfRule>
  </conditionalFormatting>
  <conditionalFormatting sqref="Z6:AC6">
    <cfRule type="expression" dxfId="63" priority="15">
      <formula>$I6="NO"</formula>
    </cfRule>
    <cfRule type="expression" dxfId="62" priority="16">
      <formula>$I6="YES"</formula>
    </cfRule>
  </conditionalFormatting>
  <conditionalFormatting sqref="AE6:AI6">
    <cfRule type="expression" dxfId="61" priority="13">
      <formula>$I6="NO"</formula>
    </cfRule>
    <cfRule type="expression" dxfId="60" priority="14">
      <formula>$I6="YES"</formula>
    </cfRule>
  </conditionalFormatting>
  <conditionalFormatting sqref="J7:J18">
    <cfRule type="expression" dxfId="59" priority="11">
      <formula>$I7="NO"</formula>
    </cfRule>
    <cfRule type="expression" dxfId="58" priority="12">
      <formula>$I7="YES"</formula>
    </cfRule>
  </conditionalFormatting>
  <conditionalFormatting sqref="K7:M18">
    <cfRule type="expression" dxfId="57" priority="9">
      <formula>$I7="NO"</formula>
    </cfRule>
    <cfRule type="expression" dxfId="56" priority="10">
      <formula>$I7="YES"</formula>
    </cfRule>
  </conditionalFormatting>
  <conditionalFormatting sqref="O7:Q18">
    <cfRule type="expression" dxfId="55" priority="7">
      <formula>$I7="NO"</formula>
    </cfRule>
    <cfRule type="expression" dxfId="54" priority="8">
      <formula>$I7="YES"</formula>
    </cfRule>
  </conditionalFormatting>
  <conditionalFormatting sqref="S7:X18">
    <cfRule type="expression" dxfId="53" priority="5">
      <formula>$I7="NO"</formula>
    </cfRule>
    <cfRule type="expression" dxfId="52" priority="6">
      <formula>$I7="YES"</formula>
    </cfRule>
  </conditionalFormatting>
  <conditionalFormatting sqref="Z7:AC18">
    <cfRule type="expression" dxfId="51" priority="3">
      <formula>$I7="NO"</formula>
    </cfRule>
    <cfRule type="expression" dxfId="50" priority="4">
      <formula>$I7="YES"</formula>
    </cfRule>
  </conditionalFormatting>
  <conditionalFormatting sqref="AE7:AI18">
    <cfRule type="expression" dxfId="49" priority="1">
      <formula>$I7="NO"</formula>
    </cfRule>
    <cfRule type="expression" dxfId="48" priority="2">
      <formula>$I7="YES"</formula>
    </cfRule>
  </conditionalFormatting>
  <dataValidations count="1">
    <dataValidation type="list" allowBlank="1" showInputMessage="1" showErrorMessage="1" sqref="I6:I18" xr:uid="{A4E6DC02-AD91-4AA1-8234-9B8F519CCFD9}">
      <formula1>"YES,NO"</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48D4-999A-4CC0-AFB3-3EE73761738C}">
  <sheetPr>
    <tabColor theme="5" tint="0.79998168889431442"/>
  </sheetPr>
  <dimension ref="A1:AJ18"/>
  <sheetViews>
    <sheetView zoomScale="70" zoomScaleNormal="70" workbookViewId="0">
      <pane xSplit="1" ySplit="5" topLeftCell="B6" activePane="bottomRight" state="frozenSplit"/>
      <selection activeCell="B11" sqref="B11"/>
      <selection pane="topRight" activeCell="B11" sqref="B11"/>
      <selection pane="bottomLeft" activeCell="B11" sqref="B11"/>
      <selection pane="bottomRight" activeCell="B11" sqref="B11"/>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7" width="10.21875" customWidth="1"/>
    <col min="8" max="8" width="19.1093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10">
        <v>3.5</v>
      </c>
      <c r="F6" s="7">
        <v>6</v>
      </c>
      <c r="G6" s="9">
        <f t="shared" ref="G6:G18" si="0">IFERROR((F6/E6),"")</f>
        <v>1.7142857142857142</v>
      </c>
      <c r="H6" s="21" t="s">
        <v>79</v>
      </c>
      <c r="I6" s="19" t="s">
        <v>66</v>
      </c>
      <c r="J6" s="7">
        <v>1</v>
      </c>
      <c r="K6" s="7">
        <v>5</v>
      </c>
      <c r="L6" s="7"/>
      <c r="M6" s="7"/>
      <c r="N6" s="13" t="str">
        <f t="shared" ref="N6:N18" si="1">IF(SUM(J6:M6)=$F6, "In Line with Total # Reached", "Not in Line with Total # Reached")</f>
        <v>In Line with Total # Reached</v>
      </c>
      <c r="O6" s="7"/>
      <c r="P6" s="7">
        <v>6</v>
      </c>
      <c r="Q6" s="7"/>
      <c r="R6" s="13" t="str">
        <f t="shared" ref="R6:R18" si="2">IF(SUM(O6:Q6)=$F6, "In Line with Total # Reached", "Not in Line with Total # Reached")</f>
        <v>In Line with Total # Reached</v>
      </c>
      <c r="S6" s="7">
        <v>5</v>
      </c>
      <c r="T6" s="7">
        <v>1</v>
      </c>
      <c r="U6" s="7"/>
      <c r="V6" s="7"/>
      <c r="W6" s="7"/>
      <c r="X6" s="7"/>
      <c r="Y6" s="13" t="str">
        <f t="shared" ref="Y6:Y18" si="3">IF(SUM(S6:X6)=$F6, "In Line with Total # Reached", "Not in Line with Total # Reached")</f>
        <v>In Line with Total # Reached</v>
      </c>
      <c r="Z6" s="7">
        <v>5</v>
      </c>
      <c r="AA6" s="7">
        <v>1</v>
      </c>
      <c r="AB6" s="7"/>
      <c r="AC6" s="7"/>
      <c r="AD6" s="13" t="str">
        <f t="shared" ref="AD6:AD18" si="4">IF(SUM(Z6:AC6)=$F6, "In Line with Total # Reached", "Not in Line with Total # Reached")</f>
        <v>In Line with Total # Reached</v>
      </c>
      <c r="AE6" s="7"/>
      <c r="AF6" s="7">
        <v>1</v>
      </c>
      <c r="AG6" s="7"/>
      <c r="AH6" s="7">
        <v>2</v>
      </c>
      <c r="AI6" s="7"/>
      <c r="AJ6" s="13" t="str">
        <f t="shared" ref="AJ6:AJ18" si="5">IF(SUM(AE6:AI6)=$F6, "In Line with Total # Reached", "Not in Line with Total # Reached")</f>
        <v>Not in Line with Total # Reached</v>
      </c>
    </row>
    <row r="7" spans="1:36" ht="118.2" customHeight="1" x14ac:dyDescent="0.3">
      <c r="A7" s="8" t="s">
        <v>17</v>
      </c>
      <c r="B7" s="6" t="s">
        <v>32</v>
      </c>
      <c r="C7" s="5" t="s">
        <v>56</v>
      </c>
      <c r="D7" s="5"/>
      <c r="E7" s="10">
        <v>60</v>
      </c>
      <c r="F7" s="7">
        <v>64</v>
      </c>
      <c r="G7" s="9">
        <f t="shared" si="0"/>
        <v>1.0666666666666667</v>
      </c>
      <c r="H7" s="21" t="s">
        <v>80</v>
      </c>
      <c r="I7" s="19" t="s">
        <v>66</v>
      </c>
      <c r="J7" s="7">
        <v>25</v>
      </c>
      <c r="K7" s="7">
        <v>37</v>
      </c>
      <c r="L7" s="7">
        <v>2</v>
      </c>
      <c r="M7" s="7"/>
      <c r="N7" s="13" t="str">
        <f>IF(SUM(J7:M7)=$F7, "In Line with Total # Reached", "Not in Line with Total # Reached")</f>
        <v>In Line with Total # Reached</v>
      </c>
      <c r="O7" s="7"/>
      <c r="P7" s="7">
        <v>60</v>
      </c>
      <c r="Q7" s="7">
        <v>4</v>
      </c>
      <c r="R7" s="13" t="str">
        <f t="shared" si="2"/>
        <v>In Line with Total # Reached</v>
      </c>
      <c r="S7" s="7">
        <v>50</v>
      </c>
      <c r="T7" s="7">
        <v>13</v>
      </c>
      <c r="U7" s="7">
        <v>1</v>
      </c>
      <c r="V7" s="7"/>
      <c r="W7" s="7"/>
      <c r="X7" s="7"/>
      <c r="Y7" s="13" t="str">
        <f t="shared" si="3"/>
        <v>In Line with Total # Reached</v>
      </c>
      <c r="Z7" s="7">
        <v>49</v>
      </c>
      <c r="AA7" s="7">
        <v>15</v>
      </c>
      <c r="AB7" s="7"/>
      <c r="AC7" s="7"/>
      <c r="AD7" s="13" t="str">
        <f t="shared" si="4"/>
        <v>In Line with Total # Reached</v>
      </c>
      <c r="AE7" s="7">
        <v>3</v>
      </c>
      <c r="AF7" s="7">
        <v>28</v>
      </c>
      <c r="AG7" s="7"/>
      <c r="AH7" s="7">
        <v>26</v>
      </c>
      <c r="AI7" s="7">
        <v>7</v>
      </c>
      <c r="AJ7" s="13" t="str">
        <f t="shared" si="5"/>
        <v>In Line with Total # Reached</v>
      </c>
    </row>
    <row r="8" spans="1:36" ht="84.6" customHeight="1" x14ac:dyDescent="0.3">
      <c r="A8" s="8" t="s">
        <v>18</v>
      </c>
      <c r="B8" s="6" t="s">
        <v>33</v>
      </c>
      <c r="C8" s="5" t="s">
        <v>56</v>
      </c>
      <c r="D8" s="5"/>
      <c r="E8" s="10">
        <v>15</v>
      </c>
      <c r="F8" s="7"/>
      <c r="G8" s="9">
        <f t="shared" si="0"/>
        <v>0</v>
      </c>
      <c r="H8" s="23"/>
      <c r="I8" s="19" t="s">
        <v>71</v>
      </c>
      <c r="J8" s="7"/>
      <c r="K8" s="7"/>
      <c r="L8" s="7"/>
      <c r="M8" s="7"/>
      <c r="N8" s="13" t="str">
        <f t="shared" si="1"/>
        <v>In Line with Total # Reached</v>
      </c>
      <c r="O8" s="7"/>
      <c r="P8" s="7"/>
      <c r="Q8" s="7"/>
      <c r="R8" s="13" t="str">
        <f t="shared" si="2"/>
        <v>In Line with Total # Reached</v>
      </c>
      <c r="S8" s="7"/>
      <c r="T8" s="7"/>
      <c r="U8" s="7"/>
      <c r="V8" s="7"/>
      <c r="W8" s="7"/>
      <c r="X8" s="7"/>
      <c r="Y8" s="13" t="str">
        <f t="shared" si="3"/>
        <v>In Line with Total # Reached</v>
      </c>
      <c r="Z8" s="7"/>
      <c r="AA8" s="7"/>
      <c r="AB8" s="7"/>
      <c r="AC8" s="7"/>
      <c r="AD8" s="13" t="str">
        <f t="shared" si="4"/>
        <v>In Line with Total # Reached</v>
      </c>
      <c r="AE8" s="7"/>
      <c r="AF8" s="7"/>
      <c r="AG8" s="7"/>
      <c r="AH8" s="7"/>
      <c r="AI8" s="7"/>
      <c r="AJ8" s="13" t="str">
        <f t="shared" si="5"/>
        <v>In Line with Total # Reached</v>
      </c>
    </row>
    <row r="9" spans="1:36" ht="103.8" customHeight="1" x14ac:dyDescent="0.3">
      <c r="A9" s="8" t="s">
        <v>19</v>
      </c>
      <c r="B9" s="6" t="s">
        <v>60</v>
      </c>
      <c r="C9" s="5" t="s">
        <v>54</v>
      </c>
      <c r="D9" s="5"/>
      <c r="E9" s="10">
        <v>30</v>
      </c>
      <c r="F9" s="7">
        <v>0</v>
      </c>
      <c r="G9" s="9">
        <f t="shared" si="0"/>
        <v>0</v>
      </c>
      <c r="H9" s="21" t="s">
        <v>81</v>
      </c>
      <c r="I9" s="19" t="s">
        <v>71</v>
      </c>
      <c r="J9" s="7"/>
      <c r="K9" s="7"/>
      <c r="L9" s="7"/>
      <c r="M9" s="7"/>
      <c r="N9" s="13" t="str">
        <f t="shared" si="1"/>
        <v>In Line with Total # Reached</v>
      </c>
      <c r="O9" s="7"/>
      <c r="P9" s="7"/>
      <c r="Q9" s="7"/>
      <c r="R9" s="13" t="str">
        <f t="shared" si="2"/>
        <v>In Line with Total # Reached</v>
      </c>
      <c r="S9" s="7"/>
      <c r="T9" s="7"/>
      <c r="U9" s="7"/>
      <c r="V9" s="7"/>
      <c r="W9" s="7"/>
      <c r="X9" s="7"/>
      <c r="Y9" s="13" t="str">
        <f t="shared" si="3"/>
        <v>In Line with Total # Reached</v>
      </c>
      <c r="Z9" s="7"/>
      <c r="AA9" s="7"/>
      <c r="AB9" s="7"/>
      <c r="AC9" s="7"/>
      <c r="AD9" s="13" t="str">
        <f t="shared" si="4"/>
        <v>In Line with Total # Reached</v>
      </c>
      <c r="AE9" s="7"/>
      <c r="AF9" s="7"/>
      <c r="AG9" s="7"/>
      <c r="AH9" s="7"/>
      <c r="AI9" s="7"/>
      <c r="AJ9" s="13" t="str">
        <f t="shared" si="5"/>
        <v>In Line with Total # Reached</v>
      </c>
    </row>
    <row r="10" spans="1:36" ht="86.4" customHeight="1" x14ac:dyDescent="0.3">
      <c r="A10" s="8" t="s">
        <v>20</v>
      </c>
      <c r="B10" s="6" t="s">
        <v>61</v>
      </c>
      <c r="C10" s="5" t="s">
        <v>55</v>
      </c>
      <c r="D10" s="5"/>
      <c r="E10" s="10">
        <v>60</v>
      </c>
      <c r="F10" s="91">
        <v>54</v>
      </c>
      <c r="G10" s="9">
        <f t="shared" si="0"/>
        <v>0.9</v>
      </c>
      <c r="H10" s="21" t="s">
        <v>82</v>
      </c>
      <c r="I10" s="19" t="s">
        <v>71</v>
      </c>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7"/>
      <c r="AB10" s="7"/>
      <c r="AC10" s="7"/>
      <c r="AD10" s="13" t="str">
        <f t="shared" si="4"/>
        <v>Not in Line with Total # Reached</v>
      </c>
      <c r="AE10" s="7"/>
      <c r="AF10" s="7"/>
      <c r="AG10" s="7"/>
      <c r="AH10" s="7"/>
      <c r="AI10" s="7"/>
      <c r="AJ10" s="13" t="str">
        <f t="shared" si="5"/>
        <v>Not in Line with Total # Reached</v>
      </c>
    </row>
    <row r="11" spans="1:36" ht="117.6" customHeight="1" x14ac:dyDescent="0.3">
      <c r="A11" s="8" t="s">
        <v>21</v>
      </c>
      <c r="B11" s="6" t="s">
        <v>34</v>
      </c>
      <c r="C11" s="5" t="s">
        <v>56</v>
      </c>
      <c r="D11" s="5"/>
      <c r="E11" s="10">
        <v>200</v>
      </c>
      <c r="F11" s="7"/>
      <c r="G11" s="9">
        <f t="shared" si="0"/>
        <v>0</v>
      </c>
      <c r="H11" s="21" t="s">
        <v>83</v>
      </c>
      <c r="I11" s="19" t="s">
        <v>66</v>
      </c>
      <c r="J11" s="7"/>
      <c r="K11" s="7"/>
      <c r="L11" s="7"/>
      <c r="M11" s="7"/>
      <c r="N11" s="13" t="str">
        <f t="shared" si="1"/>
        <v>In Line with Total # Reached</v>
      </c>
      <c r="O11" s="7"/>
      <c r="P11" s="7"/>
      <c r="Q11" s="7"/>
      <c r="R11" s="13" t="str">
        <f t="shared" si="2"/>
        <v>In Line with Total # Reached</v>
      </c>
      <c r="S11" s="7"/>
      <c r="T11" s="7"/>
      <c r="U11" s="7"/>
      <c r="V11" s="7"/>
      <c r="W11" s="7"/>
      <c r="X11" s="7"/>
      <c r="Y11" s="13" t="str">
        <f t="shared" si="3"/>
        <v>In Line with Total # Reached</v>
      </c>
      <c r="Z11" s="7"/>
      <c r="AA11" s="7"/>
      <c r="AB11" s="7"/>
      <c r="AC11" s="7"/>
      <c r="AD11" s="13" t="str">
        <f t="shared" si="4"/>
        <v>In Line with Total # Reached</v>
      </c>
      <c r="AE11" s="7"/>
      <c r="AF11" s="7"/>
      <c r="AG11" s="7"/>
      <c r="AH11" s="7"/>
      <c r="AI11" s="7"/>
      <c r="AJ11" s="13" t="str">
        <f t="shared" si="5"/>
        <v>In Line with Total # Reached</v>
      </c>
    </row>
    <row r="12" spans="1:36" ht="81" customHeight="1" x14ac:dyDescent="0.3">
      <c r="A12" s="8" t="s">
        <v>22</v>
      </c>
      <c r="B12" s="6" t="s">
        <v>62</v>
      </c>
      <c r="C12" s="12" t="s">
        <v>57</v>
      </c>
      <c r="D12" s="12"/>
      <c r="E12" s="10">
        <v>5</v>
      </c>
      <c r="F12" s="7">
        <v>2</v>
      </c>
      <c r="G12" s="9">
        <f t="shared" si="0"/>
        <v>0.4</v>
      </c>
      <c r="H12" s="21" t="s">
        <v>84</v>
      </c>
      <c r="I12" s="19" t="s">
        <v>71</v>
      </c>
      <c r="J12" s="7"/>
      <c r="K12" s="7"/>
      <c r="L12" s="7"/>
      <c r="M12" s="7"/>
      <c r="N12" s="13" t="str">
        <f t="shared" si="1"/>
        <v>Not in Line with Total # Reached</v>
      </c>
      <c r="O12" s="7"/>
      <c r="P12" s="7"/>
      <c r="Q12" s="7"/>
      <c r="R12" s="13" t="str">
        <f t="shared" si="2"/>
        <v>Not in Line with Total # Reached</v>
      </c>
      <c r="S12" s="7"/>
      <c r="T12" s="7"/>
      <c r="U12" s="7"/>
      <c r="V12" s="7"/>
      <c r="W12" s="7"/>
      <c r="X12" s="7"/>
      <c r="Y12" s="13" t="str">
        <f t="shared" si="3"/>
        <v>Not in Line with Total # Reached</v>
      </c>
      <c r="Z12" s="7"/>
      <c r="AA12" s="7"/>
      <c r="AB12" s="7"/>
      <c r="AC12" s="7"/>
      <c r="AD12" s="13" t="str">
        <f t="shared" si="4"/>
        <v>Not in Line with Total # Reached</v>
      </c>
      <c r="AE12" s="7"/>
      <c r="AF12" s="7"/>
      <c r="AG12" s="7"/>
      <c r="AH12" s="7"/>
      <c r="AI12" s="7"/>
      <c r="AJ12" s="13" t="str">
        <f t="shared" si="5"/>
        <v>Not in Line with Total # Reached</v>
      </c>
    </row>
    <row r="13" spans="1:36" ht="94.2" customHeight="1" x14ac:dyDescent="0.3">
      <c r="A13" s="8" t="s">
        <v>23</v>
      </c>
      <c r="B13" s="6" t="s">
        <v>38</v>
      </c>
      <c r="C13" s="5" t="s">
        <v>56</v>
      </c>
      <c r="D13" s="5"/>
      <c r="E13" s="10">
        <v>900</v>
      </c>
      <c r="F13" s="7"/>
      <c r="G13" s="9">
        <f t="shared" si="0"/>
        <v>0</v>
      </c>
      <c r="H13" s="21" t="s">
        <v>85</v>
      </c>
      <c r="I13" s="19" t="s">
        <v>66</v>
      </c>
      <c r="J13" s="7"/>
      <c r="K13" s="7"/>
      <c r="L13" s="7"/>
      <c r="M13" s="7"/>
      <c r="N13" s="13" t="str">
        <f t="shared" si="1"/>
        <v>In Line with Total # Reached</v>
      </c>
      <c r="O13" s="7"/>
      <c r="P13" s="7"/>
      <c r="Q13" s="7"/>
      <c r="R13" s="13" t="str">
        <f t="shared" si="2"/>
        <v>In Line with Total # Reached</v>
      </c>
      <c r="S13" s="7"/>
      <c r="T13" s="7"/>
      <c r="U13" s="7"/>
      <c r="V13" s="7"/>
      <c r="W13" s="7"/>
      <c r="X13" s="7"/>
      <c r="Y13" s="13" t="str">
        <f t="shared" si="3"/>
        <v>In Line with Total # Reached</v>
      </c>
      <c r="Z13" s="7"/>
      <c r="AA13" s="7"/>
      <c r="AB13" s="7"/>
      <c r="AC13" s="7"/>
      <c r="AD13" s="13" t="str">
        <f t="shared" si="4"/>
        <v>In Line with Total # Reached</v>
      </c>
      <c r="AE13" s="7"/>
      <c r="AF13" s="7"/>
      <c r="AG13" s="7"/>
      <c r="AH13" s="7"/>
      <c r="AI13" s="7"/>
      <c r="AJ13" s="13" t="str">
        <f t="shared" si="5"/>
        <v>In Line with Total # Reached</v>
      </c>
    </row>
    <row r="14" spans="1:36" ht="87.6" customHeight="1" x14ac:dyDescent="0.3">
      <c r="A14" s="8" t="s">
        <v>24</v>
      </c>
      <c r="B14" s="6" t="s">
        <v>39</v>
      </c>
      <c r="C14" s="5" t="s">
        <v>56</v>
      </c>
      <c r="D14" s="5"/>
      <c r="E14" s="10">
        <v>300</v>
      </c>
      <c r="F14" s="7"/>
      <c r="G14" s="9">
        <f t="shared" si="0"/>
        <v>0</v>
      </c>
      <c r="H14" s="21" t="s">
        <v>86</v>
      </c>
      <c r="I14" s="19" t="s">
        <v>66</v>
      </c>
      <c r="J14" s="7"/>
      <c r="K14" s="7"/>
      <c r="L14" s="7"/>
      <c r="M14" s="7"/>
      <c r="N14" s="13" t="str">
        <f t="shared" si="1"/>
        <v>In Line with Total # Reached</v>
      </c>
      <c r="O14" s="7"/>
      <c r="P14" s="7"/>
      <c r="Q14" s="7"/>
      <c r="R14" s="13" t="str">
        <f t="shared" si="2"/>
        <v>In Line with Total # Reached</v>
      </c>
      <c r="S14" s="7"/>
      <c r="T14" s="7"/>
      <c r="U14" s="7"/>
      <c r="V14" s="7"/>
      <c r="W14" s="7"/>
      <c r="X14" s="7"/>
      <c r="Y14" s="13" t="str">
        <f t="shared" si="3"/>
        <v>In Line with Total # Reached</v>
      </c>
      <c r="Z14" s="7"/>
      <c r="AA14" s="7"/>
      <c r="AB14" s="7"/>
      <c r="AC14" s="7"/>
      <c r="AD14" s="13" t="str">
        <f t="shared" si="4"/>
        <v>In Line with Total # Reached</v>
      </c>
      <c r="AE14" s="7"/>
      <c r="AF14" s="7"/>
      <c r="AG14" s="7"/>
      <c r="AH14" s="7"/>
      <c r="AI14" s="7"/>
      <c r="AJ14" s="13" t="str">
        <f t="shared" si="5"/>
        <v>In Line with Total # Reached</v>
      </c>
    </row>
    <row r="15" spans="1:36" ht="66.599999999999994" customHeight="1" x14ac:dyDescent="0.3">
      <c r="A15" s="8" t="s">
        <v>25</v>
      </c>
      <c r="B15" s="6" t="s">
        <v>40</v>
      </c>
      <c r="C15" s="5" t="s">
        <v>59</v>
      </c>
      <c r="D15" s="5"/>
      <c r="E15" s="10">
        <v>666666.66666666663</v>
      </c>
      <c r="F15" s="92">
        <v>20441</v>
      </c>
      <c r="G15" s="9">
        <f t="shared" si="0"/>
        <v>3.0661500000000001E-2</v>
      </c>
      <c r="H15" s="21" t="s">
        <v>87</v>
      </c>
      <c r="I15" s="1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10">
        <v>10</v>
      </c>
      <c r="F16" s="7">
        <v>0</v>
      </c>
      <c r="G16" s="9">
        <f t="shared" si="0"/>
        <v>0</v>
      </c>
      <c r="H16" s="21" t="s">
        <v>88</v>
      </c>
      <c r="I16" s="19" t="s">
        <v>71</v>
      </c>
      <c r="J16" s="7"/>
      <c r="K16" s="7"/>
      <c r="L16" s="7"/>
      <c r="M16" s="7"/>
      <c r="N16" s="13" t="str">
        <f t="shared" si="1"/>
        <v>In Line with Total # Reached</v>
      </c>
      <c r="O16" s="7"/>
      <c r="P16" s="7"/>
      <c r="Q16" s="7"/>
      <c r="R16" s="13" t="str">
        <f t="shared" si="2"/>
        <v>In Line with Total # Reached</v>
      </c>
      <c r="S16" s="7"/>
      <c r="T16" s="7"/>
      <c r="U16" s="7"/>
      <c r="V16" s="7"/>
      <c r="W16" s="7"/>
      <c r="X16" s="7"/>
      <c r="Y16" s="13" t="str">
        <f t="shared" si="3"/>
        <v>In Line with Total # Reached</v>
      </c>
      <c r="Z16" s="7"/>
      <c r="AA16" s="7"/>
      <c r="AB16" s="7"/>
      <c r="AC16" s="7"/>
      <c r="AD16" s="13" t="str">
        <f t="shared" si="4"/>
        <v>In Line with Total # Reached</v>
      </c>
      <c r="AE16" s="7"/>
      <c r="AF16" s="7"/>
      <c r="AG16" s="7"/>
      <c r="AH16" s="7"/>
      <c r="AI16" s="7"/>
      <c r="AJ16" s="13" t="str">
        <f t="shared" si="5"/>
        <v>In Line with Total # Reached</v>
      </c>
    </row>
    <row r="17" spans="1:36" ht="66.599999999999994" customHeight="1" x14ac:dyDescent="0.3">
      <c r="A17" s="8" t="s">
        <v>27</v>
      </c>
      <c r="B17" s="6" t="s">
        <v>42</v>
      </c>
      <c r="C17" s="12" t="s">
        <v>57</v>
      </c>
      <c r="D17" s="12"/>
      <c r="E17" s="10">
        <v>10</v>
      </c>
      <c r="F17" s="7">
        <v>6</v>
      </c>
      <c r="G17" s="9">
        <f t="shared" si="0"/>
        <v>0.6</v>
      </c>
      <c r="H17" s="21" t="s">
        <v>89</v>
      </c>
      <c r="I17" s="1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127</v>
      </c>
      <c r="C18" s="12" t="s">
        <v>57</v>
      </c>
      <c r="D18" s="12"/>
      <c r="E18" s="11">
        <v>5</v>
      </c>
      <c r="F18" s="7">
        <v>0</v>
      </c>
      <c r="G18" s="9">
        <f t="shared" si="0"/>
        <v>0</v>
      </c>
      <c r="H18" s="21" t="s">
        <v>90</v>
      </c>
      <c r="I18" s="19" t="s">
        <v>71</v>
      </c>
      <c r="J18" s="7"/>
      <c r="K18" s="7"/>
      <c r="L18" s="7"/>
      <c r="M18" s="7"/>
      <c r="N18" s="13" t="str">
        <f t="shared" si="1"/>
        <v>In Line with Total # Reached</v>
      </c>
      <c r="O18" s="7"/>
      <c r="P18" s="7"/>
      <c r="Q18" s="7"/>
      <c r="R18" s="13" t="str">
        <f t="shared" si="2"/>
        <v>In Line with Total # Reached</v>
      </c>
      <c r="S18" s="7"/>
      <c r="T18" s="7"/>
      <c r="U18" s="7"/>
      <c r="V18" s="7"/>
      <c r="W18" s="7"/>
      <c r="X18" s="7"/>
      <c r="Y18" s="13" t="str">
        <f t="shared" si="3"/>
        <v>In Line with Total # Reached</v>
      </c>
      <c r="Z18" s="7"/>
      <c r="AA18" s="7"/>
      <c r="AB18" s="7"/>
      <c r="AC18" s="7"/>
      <c r="AD18" s="13" t="str">
        <f t="shared" si="4"/>
        <v>In Line with Total # Reached</v>
      </c>
      <c r="AE18" s="7"/>
      <c r="AF18" s="7"/>
      <c r="AG18" s="7"/>
      <c r="AH18" s="7"/>
      <c r="AI18" s="7"/>
      <c r="AJ18" s="13" t="str">
        <f t="shared" si="5"/>
        <v>In Line with Total # Reached</v>
      </c>
    </row>
  </sheetData>
  <mergeCells count="14">
    <mergeCell ref="Z4:AC4"/>
    <mergeCell ref="AE4:AI4"/>
    <mergeCell ref="G4:G5"/>
    <mergeCell ref="H4:H5"/>
    <mergeCell ref="I4:I5"/>
    <mergeCell ref="J4:M4"/>
    <mergeCell ref="O4:Q4"/>
    <mergeCell ref="S4:X4"/>
    <mergeCell ref="A4:A5"/>
    <mergeCell ref="B4:B5"/>
    <mergeCell ref="C4:C5"/>
    <mergeCell ref="D4:D5"/>
    <mergeCell ref="E4:E5"/>
    <mergeCell ref="F4:F5"/>
  </mergeCells>
  <conditionalFormatting sqref="J6">
    <cfRule type="expression" dxfId="47" priority="23">
      <formula>$I6="NO"</formula>
    </cfRule>
    <cfRule type="expression" dxfId="46" priority="24">
      <formula>$I6="YES"</formula>
    </cfRule>
  </conditionalFormatting>
  <conditionalFormatting sqref="K6:M6">
    <cfRule type="expression" dxfId="45" priority="21">
      <formula>$I6="NO"</formula>
    </cfRule>
    <cfRule type="expression" dxfId="44" priority="22">
      <formula>$I6="YES"</formula>
    </cfRule>
  </conditionalFormatting>
  <conditionalFormatting sqref="O6:Q6">
    <cfRule type="expression" dxfId="43" priority="19">
      <formula>$I6="NO"</formula>
    </cfRule>
    <cfRule type="expression" dxfId="42" priority="20">
      <formula>$I6="YES"</formula>
    </cfRule>
  </conditionalFormatting>
  <conditionalFormatting sqref="S6:X6">
    <cfRule type="expression" dxfId="41" priority="17">
      <formula>$I6="NO"</formula>
    </cfRule>
    <cfRule type="expression" dxfId="40" priority="18">
      <formula>$I6="YES"</formula>
    </cfRule>
  </conditionalFormatting>
  <conditionalFormatting sqref="Z6:AC6">
    <cfRule type="expression" dxfId="39" priority="15">
      <formula>$I6="NO"</formula>
    </cfRule>
    <cfRule type="expression" dxfId="38" priority="16">
      <formula>$I6="YES"</formula>
    </cfRule>
  </conditionalFormatting>
  <conditionalFormatting sqref="AE6:AI6">
    <cfRule type="expression" dxfId="37" priority="13">
      <formula>$I6="NO"</formula>
    </cfRule>
    <cfRule type="expression" dxfId="36" priority="14">
      <formula>$I6="YES"</formula>
    </cfRule>
  </conditionalFormatting>
  <conditionalFormatting sqref="J7:J18">
    <cfRule type="expression" dxfId="35" priority="11">
      <formula>$I7="NO"</formula>
    </cfRule>
    <cfRule type="expression" dxfId="34" priority="12">
      <formula>$I7="YES"</formula>
    </cfRule>
  </conditionalFormatting>
  <conditionalFormatting sqref="K7:M18">
    <cfRule type="expression" dxfId="33" priority="9">
      <formula>$I7="NO"</formula>
    </cfRule>
    <cfRule type="expression" dxfId="32" priority="10">
      <formula>$I7="YES"</formula>
    </cfRule>
  </conditionalFormatting>
  <conditionalFormatting sqref="O7:Q18">
    <cfRule type="expression" dxfId="31" priority="7">
      <formula>$I7="NO"</formula>
    </cfRule>
    <cfRule type="expression" dxfId="30" priority="8">
      <formula>$I7="YES"</formula>
    </cfRule>
  </conditionalFormatting>
  <conditionalFormatting sqref="S7:X18">
    <cfRule type="expression" dxfId="29" priority="5">
      <formula>$I7="NO"</formula>
    </cfRule>
    <cfRule type="expression" dxfId="28" priority="6">
      <formula>$I7="YES"</formula>
    </cfRule>
  </conditionalFormatting>
  <conditionalFormatting sqref="Z7:AC18">
    <cfRule type="expression" dxfId="27" priority="3">
      <formula>$I7="NO"</formula>
    </cfRule>
    <cfRule type="expression" dxfId="26" priority="4">
      <formula>$I7="YES"</formula>
    </cfRule>
  </conditionalFormatting>
  <conditionalFormatting sqref="AE7:AI18">
    <cfRule type="expression" dxfId="25" priority="1">
      <formula>$I7="NO"</formula>
    </cfRule>
    <cfRule type="expression" dxfId="24" priority="2">
      <formula>$I7="YES"</formula>
    </cfRule>
  </conditionalFormatting>
  <dataValidations count="1">
    <dataValidation type="list" allowBlank="1" showInputMessage="1" showErrorMessage="1" sqref="I6:I18" xr:uid="{07AA42FF-E1A7-47E5-B60C-A5059B8F4BA7}">
      <formula1>"YES,NO"</formula1>
    </dataValidation>
  </dataValidation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06D4-18CC-4674-AFFB-41C118993DDE}">
  <sheetPr>
    <tabColor theme="5" tint="0.79998168889431442"/>
  </sheetPr>
  <dimension ref="A1:AJ18"/>
  <sheetViews>
    <sheetView zoomScale="85" zoomScaleNormal="85" workbookViewId="0">
      <pane xSplit="1" ySplit="5" topLeftCell="B6" activePane="bottomRight" state="frozenSplit"/>
      <selection activeCell="B11" sqref="B11"/>
      <selection pane="topRight" activeCell="B11" sqref="B11"/>
      <selection pane="bottomLeft" activeCell="B11" sqref="B11"/>
      <selection pane="bottomRight" activeCell="B11" sqref="B11"/>
    </sheetView>
  </sheetViews>
  <sheetFormatPr defaultRowHeight="14.4" x14ac:dyDescent="0.3"/>
  <cols>
    <col min="1" max="1" width="47.44140625" customWidth="1"/>
    <col min="2" max="2" width="75.5546875" customWidth="1"/>
    <col min="3" max="4" width="28.88671875" customWidth="1"/>
    <col min="5" max="5" width="9.5546875" bestFit="1" customWidth="1"/>
    <col min="6" max="6" width="13" customWidth="1"/>
    <col min="7" max="7" width="10.21875" customWidth="1"/>
    <col min="8" max="8" width="26.5546875" customWidth="1"/>
    <col min="9" max="9" width="14.44140625" customWidth="1"/>
    <col min="11" max="11" width="10.33203125" customWidth="1"/>
    <col min="13" max="13" width="9.77734375" customWidth="1"/>
    <col min="15" max="15" width="14" customWidth="1"/>
    <col min="16" max="16" width="13.5546875" customWidth="1"/>
    <col min="17" max="17" width="11.88671875" customWidth="1"/>
    <col min="18" max="18" width="9.88671875" customWidth="1"/>
    <col min="29" max="29" width="10.88671875" customWidth="1"/>
    <col min="35" max="35" width="10.5546875" customWidth="1"/>
  </cols>
  <sheetData>
    <row r="1" spans="1:3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40.200000000000003" customHeight="1" x14ac:dyDescent="0.3">
      <c r="A4" s="89" t="s">
        <v>0</v>
      </c>
      <c r="B4" s="89" t="s">
        <v>29</v>
      </c>
      <c r="C4" s="89" t="s">
        <v>30</v>
      </c>
      <c r="D4" s="89" t="s">
        <v>63</v>
      </c>
      <c r="E4" s="89" t="s">
        <v>1</v>
      </c>
      <c r="F4" s="89" t="s">
        <v>2</v>
      </c>
      <c r="G4" s="89" t="s">
        <v>36</v>
      </c>
      <c r="H4" s="89" t="s">
        <v>64</v>
      </c>
      <c r="I4" s="89" t="s">
        <v>37</v>
      </c>
      <c r="J4" s="87" t="s">
        <v>5</v>
      </c>
      <c r="K4" s="87"/>
      <c r="L4" s="87"/>
      <c r="M4" s="87"/>
      <c r="N4" s="15"/>
      <c r="O4" s="87" t="s">
        <v>6</v>
      </c>
      <c r="P4" s="87"/>
      <c r="Q4" s="87"/>
      <c r="R4" s="1"/>
      <c r="S4" s="87" t="s">
        <v>10</v>
      </c>
      <c r="T4" s="87"/>
      <c r="U4" s="87"/>
      <c r="V4" s="87"/>
      <c r="W4" s="87"/>
      <c r="X4" s="87"/>
      <c r="Y4" s="15"/>
      <c r="Z4" s="87" t="s">
        <v>11</v>
      </c>
      <c r="AA4" s="87"/>
      <c r="AB4" s="87"/>
      <c r="AC4" s="87"/>
      <c r="AD4" s="17"/>
      <c r="AE4" s="88" t="s">
        <v>12</v>
      </c>
      <c r="AF4" s="88"/>
      <c r="AG4" s="88"/>
      <c r="AH4" s="88"/>
      <c r="AI4" s="88"/>
      <c r="AJ4" s="17"/>
    </row>
    <row r="5" spans="1:36" ht="41.4" customHeight="1" x14ac:dyDescent="0.3">
      <c r="A5" s="90"/>
      <c r="B5" s="90"/>
      <c r="C5" s="90"/>
      <c r="D5" s="90"/>
      <c r="E5" s="90"/>
      <c r="F5" s="90"/>
      <c r="G5" s="90"/>
      <c r="H5" s="90"/>
      <c r="I5" s="90"/>
      <c r="J5" s="16" t="s">
        <v>3</v>
      </c>
      <c r="K5" s="3" t="s">
        <v>4</v>
      </c>
      <c r="L5" s="3" t="s">
        <v>9</v>
      </c>
      <c r="M5" s="3" t="s">
        <v>44</v>
      </c>
      <c r="N5" s="14" t="s">
        <v>35</v>
      </c>
      <c r="O5" s="3" t="s">
        <v>7</v>
      </c>
      <c r="P5" s="3" t="s">
        <v>8</v>
      </c>
      <c r="Q5" s="3" t="s">
        <v>44</v>
      </c>
      <c r="R5" s="14" t="s">
        <v>35</v>
      </c>
      <c r="S5" s="3" t="s">
        <v>45</v>
      </c>
      <c r="T5" s="3" t="s">
        <v>46</v>
      </c>
      <c r="U5" s="3" t="s">
        <v>47</v>
      </c>
      <c r="V5" s="3" t="s">
        <v>48</v>
      </c>
      <c r="W5" s="3" t="s">
        <v>49</v>
      </c>
      <c r="X5" s="3" t="s">
        <v>50</v>
      </c>
      <c r="Y5" s="14" t="s">
        <v>35</v>
      </c>
      <c r="Z5" s="3" t="s">
        <v>51</v>
      </c>
      <c r="AA5" s="3" t="s">
        <v>52</v>
      </c>
      <c r="AB5" s="3" t="s">
        <v>53</v>
      </c>
      <c r="AC5" s="3" t="s">
        <v>44</v>
      </c>
      <c r="AD5" s="14" t="s">
        <v>35</v>
      </c>
      <c r="AE5" s="3" t="s">
        <v>13</v>
      </c>
      <c r="AF5" s="3" t="s">
        <v>14</v>
      </c>
      <c r="AG5" s="3" t="s">
        <v>9</v>
      </c>
      <c r="AH5" s="3" t="s">
        <v>15</v>
      </c>
      <c r="AI5" s="3" t="s">
        <v>44</v>
      </c>
      <c r="AJ5" s="14" t="s">
        <v>35</v>
      </c>
    </row>
    <row r="6" spans="1:36" ht="66.599999999999994" customHeight="1" x14ac:dyDescent="0.3">
      <c r="A6" s="8" t="s">
        <v>16</v>
      </c>
      <c r="B6" s="6" t="s">
        <v>31</v>
      </c>
      <c r="C6" s="5" t="s">
        <v>56</v>
      </c>
      <c r="D6" s="5"/>
      <c r="E6" s="24">
        <v>3.5</v>
      </c>
      <c r="F6" s="7">
        <v>4</v>
      </c>
      <c r="G6" s="26">
        <f t="shared" ref="G6:G18" si="0">IFERROR((F6/E6),"")</f>
        <v>1.1428571428571428</v>
      </c>
      <c r="H6" s="21" t="s">
        <v>65</v>
      </c>
      <c r="I6" s="19" t="s">
        <v>66</v>
      </c>
      <c r="J6" s="7">
        <v>2</v>
      </c>
      <c r="K6" s="7">
        <v>2</v>
      </c>
      <c r="L6" s="7"/>
      <c r="M6" s="7"/>
      <c r="N6" s="13" t="str">
        <f t="shared" ref="N6:N18" si="1">IF(SUM(J6:M6)=$F6, "In Line with Total # Reached", "Not in Line with Total # Reached")</f>
        <v>In Line with Total # Reached</v>
      </c>
      <c r="O6" s="7"/>
      <c r="P6" s="7">
        <v>4</v>
      </c>
      <c r="Q6" s="7"/>
      <c r="R6" s="13" t="str">
        <f t="shared" ref="R6:R18" si="2">IF(SUM(O6:Q6)=$F6, "In Line with Total # Reached", "Not in Line with Total # Reached")</f>
        <v>In Line with Total # Reached</v>
      </c>
      <c r="S6" s="7">
        <v>3</v>
      </c>
      <c r="T6" s="7">
        <v>1</v>
      </c>
      <c r="U6" s="7"/>
      <c r="V6" s="7"/>
      <c r="W6" s="7"/>
      <c r="X6" s="7"/>
      <c r="Y6" s="13" t="str">
        <f t="shared" ref="Y6:Y18" si="3">IF(SUM(S6:X6)=$F6, "In Line with Total # Reached", "Not in Line with Total # Reached")</f>
        <v>In Line with Total # Reached</v>
      </c>
      <c r="Z6" s="7"/>
      <c r="AA6" s="7"/>
      <c r="AB6" s="7"/>
      <c r="AC6" s="7"/>
      <c r="AD6" s="13" t="str">
        <f t="shared" ref="AD6:AD18" si="4">IF(SUM(Z6:AC6)=$F6, "In Line with Total # Reached", "Not in Line with Total # Reached")</f>
        <v>Not in Line with Total # Reached</v>
      </c>
      <c r="AE6" s="7" t="s">
        <v>67</v>
      </c>
      <c r="AF6" s="7"/>
      <c r="AG6" s="7"/>
      <c r="AH6" s="7"/>
      <c r="AI6" s="7"/>
      <c r="AJ6" s="13" t="str">
        <f t="shared" ref="AJ6:AJ18" si="5">IF(SUM(AE6:AI6)=$F6, "In Line with Total # Reached", "Not in Line with Total # Reached")</f>
        <v>Not in Line with Total # Reached</v>
      </c>
    </row>
    <row r="7" spans="1:36" ht="118.2" customHeight="1" x14ac:dyDescent="0.3">
      <c r="A7" s="8" t="s">
        <v>17</v>
      </c>
      <c r="B7" s="6" t="s">
        <v>32</v>
      </c>
      <c r="C7" s="5" t="s">
        <v>56</v>
      </c>
      <c r="D7" s="5"/>
      <c r="E7" s="24">
        <v>60</v>
      </c>
      <c r="F7" s="7">
        <v>47</v>
      </c>
      <c r="G7" s="26">
        <f t="shared" si="0"/>
        <v>0.78333333333333333</v>
      </c>
      <c r="H7" s="22" t="s">
        <v>68</v>
      </c>
      <c r="I7" s="19" t="s">
        <v>66</v>
      </c>
      <c r="J7" s="7">
        <v>10</v>
      </c>
      <c r="K7" s="7">
        <v>34</v>
      </c>
      <c r="L7" s="7">
        <v>1</v>
      </c>
      <c r="M7" s="7">
        <v>2</v>
      </c>
      <c r="N7" s="13" t="str">
        <f t="shared" si="1"/>
        <v>In Line with Total # Reached</v>
      </c>
      <c r="O7" s="7"/>
      <c r="P7" s="7">
        <v>35</v>
      </c>
      <c r="Q7" s="7">
        <v>12</v>
      </c>
      <c r="R7" s="13" t="str">
        <f t="shared" si="2"/>
        <v>In Line with Total # Reached</v>
      </c>
      <c r="S7" s="7">
        <v>25</v>
      </c>
      <c r="T7" s="7">
        <v>11</v>
      </c>
      <c r="U7" s="7">
        <v>5</v>
      </c>
      <c r="V7" s="7">
        <v>4</v>
      </c>
      <c r="W7" s="7">
        <v>1</v>
      </c>
      <c r="X7" s="7">
        <v>1</v>
      </c>
      <c r="Y7" s="13" t="str">
        <f t="shared" si="3"/>
        <v>In Line with Total # Reached</v>
      </c>
      <c r="Z7" s="7"/>
      <c r="AA7" s="7"/>
      <c r="AB7" s="7"/>
      <c r="AC7" s="7"/>
      <c r="AD7" s="13" t="str">
        <f t="shared" si="4"/>
        <v>Not in Line with Total # Reached</v>
      </c>
      <c r="AE7" s="7">
        <v>7</v>
      </c>
      <c r="AF7" s="7">
        <v>2</v>
      </c>
      <c r="AG7" s="7"/>
      <c r="AH7" s="7">
        <v>1</v>
      </c>
      <c r="AI7" s="7">
        <v>17</v>
      </c>
      <c r="AJ7" s="13" t="str">
        <f t="shared" si="5"/>
        <v>Not in Line with Total # Reached</v>
      </c>
    </row>
    <row r="8" spans="1:36" ht="84.6" customHeight="1" x14ac:dyDescent="0.3">
      <c r="A8" s="8" t="s">
        <v>18</v>
      </c>
      <c r="B8" s="6" t="s">
        <v>33</v>
      </c>
      <c r="C8" s="5" t="s">
        <v>56</v>
      </c>
      <c r="D8" s="5"/>
      <c r="E8" s="24">
        <v>15</v>
      </c>
      <c r="F8" s="7">
        <v>39</v>
      </c>
      <c r="G8" s="26">
        <f t="shared" si="0"/>
        <v>2.6</v>
      </c>
      <c r="H8" s="21" t="s">
        <v>69</v>
      </c>
      <c r="I8" s="19" t="s">
        <v>71</v>
      </c>
      <c r="J8" s="7"/>
      <c r="K8" s="7"/>
      <c r="L8" s="7"/>
      <c r="M8" s="7"/>
      <c r="N8" s="13" t="str">
        <f t="shared" si="1"/>
        <v>Not in Line with Total # Reached</v>
      </c>
      <c r="O8" s="7"/>
      <c r="P8" s="7"/>
      <c r="Q8" s="7"/>
      <c r="R8" s="13" t="str">
        <f t="shared" si="2"/>
        <v>Not in Line with Total # Reached</v>
      </c>
      <c r="S8" s="7"/>
      <c r="T8" s="7"/>
      <c r="U8" s="7"/>
      <c r="V8" s="7"/>
      <c r="W8" s="7"/>
      <c r="X8" s="7"/>
      <c r="Y8" s="13" t="str">
        <f t="shared" si="3"/>
        <v>Not in Line with Total # Reached</v>
      </c>
      <c r="Z8" s="7"/>
      <c r="AA8" s="7"/>
      <c r="AB8" s="7"/>
      <c r="AC8" s="7"/>
      <c r="AD8" s="13" t="str">
        <f t="shared" si="4"/>
        <v>Not in Line with Total # Reached</v>
      </c>
      <c r="AE8" s="7"/>
      <c r="AF8" s="7"/>
      <c r="AG8" s="7"/>
      <c r="AH8" s="7"/>
      <c r="AI8" s="7"/>
      <c r="AJ8" s="13" t="str">
        <f t="shared" si="5"/>
        <v>Not in Line with Total # Reached</v>
      </c>
    </row>
    <row r="9" spans="1:36" ht="103.8" customHeight="1" x14ac:dyDescent="0.3">
      <c r="A9" s="8" t="s">
        <v>19</v>
      </c>
      <c r="B9" s="6" t="s">
        <v>60</v>
      </c>
      <c r="C9" s="5" t="s">
        <v>54</v>
      </c>
      <c r="D9" s="5"/>
      <c r="E9" s="24">
        <v>30</v>
      </c>
      <c r="F9" s="7">
        <v>25</v>
      </c>
      <c r="G9" s="26">
        <f t="shared" si="0"/>
        <v>0.83333333333333337</v>
      </c>
      <c r="H9" s="21" t="s">
        <v>70</v>
      </c>
      <c r="I9" s="19" t="s">
        <v>71</v>
      </c>
      <c r="J9" s="7"/>
      <c r="K9" s="7"/>
      <c r="L9" s="7"/>
      <c r="M9" s="7"/>
      <c r="N9" s="13" t="str">
        <f t="shared" si="1"/>
        <v>Not in Line with Total # Reached</v>
      </c>
      <c r="O9" s="7"/>
      <c r="P9" s="7"/>
      <c r="Q9" s="7"/>
      <c r="R9" s="13" t="str">
        <f t="shared" si="2"/>
        <v>Not in Line with Total # Reached</v>
      </c>
      <c r="S9" s="7"/>
      <c r="T9" s="7"/>
      <c r="U9" s="7"/>
      <c r="V9" s="7"/>
      <c r="W9" s="7"/>
      <c r="X9" s="7"/>
      <c r="Y9" s="13" t="str">
        <f t="shared" si="3"/>
        <v>Not in Line with Total # Reached</v>
      </c>
      <c r="Z9" s="7"/>
      <c r="AA9" s="7"/>
      <c r="AB9" s="7"/>
      <c r="AC9" s="7"/>
      <c r="AD9" s="13" t="str">
        <f t="shared" si="4"/>
        <v>Not in Line with Total # Reached</v>
      </c>
      <c r="AE9" s="7"/>
      <c r="AF9" s="7"/>
      <c r="AG9" s="7"/>
      <c r="AH9" s="7"/>
      <c r="AI9" s="7"/>
      <c r="AJ9" s="13" t="str">
        <f t="shared" si="5"/>
        <v>Not in Line with Total # Reached</v>
      </c>
    </row>
    <row r="10" spans="1:36" ht="86.4" customHeight="1" x14ac:dyDescent="0.3">
      <c r="A10" s="8" t="s">
        <v>20</v>
      </c>
      <c r="B10" s="6" t="s">
        <v>61</v>
      </c>
      <c r="C10" s="5" t="s">
        <v>55</v>
      </c>
      <c r="D10" s="5"/>
      <c r="E10" s="24">
        <v>60</v>
      </c>
      <c r="F10" s="7">
        <v>87</v>
      </c>
      <c r="G10" s="26">
        <f t="shared" si="0"/>
        <v>1.45</v>
      </c>
      <c r="H10" s="21" t="s">
        <v>72</v>
      </c>
      <c r="I10" s="19" t="s">
        <v>71</v>
      </c>
      <c r="J10" s="7"/>
      <c r="K10" s="7"/>
      <c r="L10" s="7"/>
      <c r="M10" s="7"/>
      <c r="N10" s="13" t="str">
        <f t="shared" si="1"/>
        <v>Not in Line with Total # Reached</v>
      </c>
      <c r="O10" s="7"/>
      <c r="P10" s="7"/>
      <c r="Q10" s="7"/>
      <c r="R10" s="13" t="str">
        <f t="shared" si="2"/>
        <v>Not in Line with Total # Reached</v>
      </c>
      <c r="S10" s="7"/>
      <c r="T10" s="7"/>
      <c r="U10" s="7"/>
      <c r="V10" s="7"/>
      <c r="W10" s="7"/>
      <c r="X10" s="7"/>
      <c r="Y10" s="13" t="str">
        <f t="shared" si="3"/>
        <v>Not in Line with Total # Reached</v>
      </c>
      <c r="Z10" s="7"/>
      <c r="AA10" s="7"/>
      <c r="AB10" s="7"/>
      <c r="AC10" s="7"/>
      <c r="AD10" s="13" t="str">
        <f t="shared" si="4"/>
        <v>Not in Line with Total # Reached</v>
      </c>
      <c r="AE10" s="7"/>
      <c r="AF10" s="7"/>
      <c r="AG10" s="7"/>
      <c r="AH10" s="7"/>
      <c r="AI10" s="7"/>
      <c r="AJ10" s="13" t="str">
        <f t="shared" si="5"/>
        <v>Not in Line with Total # Reached</v>
      </c>
    </row>
    <row r="11" spans="1:36" ht="117.6" customHeight="1" x14ac:dyDescent="0.3">
      <c r="A11" s="8" t="s">
        <v>21</v>
      </c>
      <c r="B11" s="6" t="s">
        <v>34</v>
      </c>
      <c r="C11" s="5" t="s">
        <v>56</v>
      </c>
      <c r="D11" s="5"/>
      <c r="E11" s="24">
        <v>200</v>
      </c>
      <c r="F11" s="7"/>
      <c r="G11" s="26">
        <f t="shared" si="0"/>
        <v>0</v>
      </c>
      <c r="H11" s="23"/>
      <c r="I11" s="19" t="s">
        <v>66</v>
      </c>
      <c r="J11" s="7"/>
      <c r="K11" s="7"/>
      <c r="L11" s="7"/>
      <c r="M11" s="7"/>
      <c r="N11" s="13" t="str">
        <f t="shared" si="1"/>
        <v>In Line with Total # Reached</v>
      </c>
      <c r="O11" s="7"/>
      <c r="P11" s="7"/>
      <c r="Q11" s="7"/>
      <c r="R11" s="13" t="str">
        <f t="shared" si="2"/>
        <v>In Line with Total # Reached</v>
      </c>
      <c r="S11" s="7"/>
      <c r="T11" s="7"/>
      <c r="U11" s="7"/>
      <c r="V11" s="7"/>
      <c r="W11" s="7"/>
      <c r="X11" s="7"/>
      <c r="Y11" s="13" t="str">
        <f t="shared" si="3"/>
        <v>In Line with Total # Reached</v>
      </c>
      <c r="Z11" s="7"/>
      <c r="AA11" s="7"/>
      <c r="AB11" s="7"/>
      <c r="AC11" s="7"/>
      <c r="AD11" s="13" t="str">
        <f t="shared" si="4"/>
        <v>In Line with Total # Reached</v>
      </c>
      <c r="AE11" s="7"/>
      <c r="AF11" s="7"/>
      <c r="AG11" s="7"/>
      <c r="AH11" s="7"/>
      <c r="AI11" s="7"/>
      <c r="AJ11" s="13" t="str">
        <f t="shared" si="5"/>
        <v>In Line with Total # Reached</v>
      </c>
    </row>
    <row r="12" spans="1:36" ht="81" customHeight="1" x14ac:dyDescent="0.3">
      <c r="A12" s="8" t="s">
        <v>22</v>
      </c>
      <c r="B12" s="6" t="s">
        <v>62</v>
      </c>
      <c r="C12" s="12" t="s">
        <v>57</v>
      </c>
      <c r="D12" s="12"/>
      <c r="E12" s="24">
        <v>5</v>
      </c>
      <c r="F12" s="7">
        <v>0</v>
      </c>
      <c r="G12" s="26">
        <f t="shared" si="0"/>
        <v>0</v>
      </c>
      <c r="H12" s="21" t="s">
        <v>73</v>
      </c>
      <c r="I12" s="19" t="s">
        <v>71</v>
      </c>
      <c r="J12" s="7"/>
      <c r="K12" s="7"/>
      <c r="L12" s="7"/>
      <c r="M12" s="7"/>
      <c r="N12" s="13" t="str">
        <f t="shared" si="1"/>
        <v>In Line with Total # Reached</v>
      </c>
      <c r="O12" s="7"/>
      <c r="P12" s="7"/>
      <c r="Q12" s="7"/>
      <c r="R12" s="13" t="str">
        <f t="shared" si="2"/>
        <v>In Line with Total # Reached</v>
      </c>
      <c r="S12" s="7"/>
      <c r="T12" s="7"/>
      <c r="U12" s="7"/>
      <c r="V12" s="7"/>
      <c r="W12" s="7"/>
      <c r="X12" s="7"/>
      <c r="Y12" s="13" t="str">
        <f t="shared" si="3"/>
        <v>In Line with Total # Reached</v>
      </c>
      <c r="Z12" s="7"/>
      <c r="AA12" s="7"/>
      <c r="AB12" s="7"/>
      <c r="AC12" s="7"/>
      <c r="AD12" s="13" t="str">
        <f t="shared" si="4"/>
        <v>In Line with Total # Reached</v>
      </c>
      <c r="AE12" s="7"/>
      <c r="AF12" s="7"/>
      <c r="AG12" s="7"/>
      <c r="AH12" s="7"/>
      <c r="AI12" s="7"/>
      <c r="AJ12" s="13" t="str">
        <f t="shared" si="5"/>
        <v>In Line with Total # Reached</v>
      </c>
    </row>
    <row r="13" spans="1:36" ht="94.2" customHeight="1" x14ac:dyDescent="0.3">
      <c r="A13" s="8" t="s">
        <v>23</v>
      </c>
      <c r="B13" s="6" t="s">
        <v>38</v>
      </c>
      <c r="C13" s="5" t="s">
        <v>56</v>
      </c>
      <c r="D13" s="5"/>
      <c r="E13" s="24">
        <v>900</v>
      </c>
      <c r="F13" s="7">
        <v>274</v>
      </c>
      <c r="G13" s="26">
        <f t="shared" si="0"/>
        <v>0.30444444444444446</v>
      </c>
      <c r="H13" s="21" t="s">
        <v>74</v>
      </c>
      <c r="I13" s="19" t="s">
        <v>66</v>
      </c>
      <c r="J13" s="7"/>
      <c r="K13" s="7"/>
      <c r="L13" s="7"/>
      <c r="M13" s="7"/>
      <c r="N13" s="13" t="str">
        <f t="shared" si="1"/>
        <v>Not in Line with Total # Reached</v>
      </c>
      <c r="O13" s="7"/>
      <c r="P13" s="7"/>
      <c r="Q13" s="7"/>
      <c r="R13" s="13" t="str">
        <f t="shared" si="2"/>
        <v>Not in Line with Total # Reached</v>
      </c>
      <c r="S13" s="7"/>
      <c r="T13" s="7"/>
      <c r="U13" s="7"/>
      <c r="V13" s="7"/>
      <c r="W13" s="7"/>
      <c r="X13" s="7"/>
      <c r="Y13" s="13" t="str">
        <f t="shared" si="3"/>
        <v>Not in Line with Total # Reached</v>
      </c>
      <c r="Z13" s="7"/>
      <c r="AA13" s="7"/>
      <c r="AB13" s="7"/>
      <c r="AC13" s="7"/>
      <c r="AD13" s="13" t="str">
        <f t="shared" si="4"/>
        <v>Not in Line with Total # Reached</v>
      </c>
      <c r="AE13" s="7"/>
      <c r="AF13" s="7"/>
      <c r="AG13" s="7"/>
      <c r="AH13" s="7"/>
      <c r="AI13" s="7"/>
      <c r="AJ13" s="13" t="str">
        <f t="shared" si="5"/>
        <v>Not in Line with Total # Reached</v>
      </c>
    </row>
    <row r="14" spans="1:36" ht="87.6" customHeight="1" x14ac:dyDescent="0.3">
      <c r="A14" s="8" t="s">
        <v>24</v>
      </c>
      <c r="B14" s="6" t="s">
        <v>39</v>
      </c>
      <c r="C14" s="5" t="s">
        <v>56</v>
      </c>
      <c r="D14" s="5"/>
      <c r="E14" s="24">
        <v>300</v>
      </c>
      <c r="F14" s="7">
        <v>998</v>
      </c>
      <c r="G14" s="26">
        <f t="shared" si="0"/>
        <v>3.3266666666666667</v>
      </c>
      <c r="H14" s="21" t="s">
        <v>75</v>
      </c>
      <c r="I14" s="19" t="s">
        <v>66</v>
      </c>
      <c r="J14" s="7"/>
      <c r="K14" s="7"/>
      <c r="L14" s="7"/>
      <c r="M14" s="7"/>
      <c r="N14" s="13" t="str">
        <f t="shared" si="1"/>
        <v>Not in Line with Total # Reached</v>
      </c>
      <c r="O14" s="7"/>
      <c r="P14" s="7"/>
      <c r="Q14" s="7"/>
      <c r="R14" s="13" t="str">
        <f t="shared" si="2"/>
        <v>Not in Line with Total # Reached</v>
      </c>
      <c r="S14" s="7"/>
      <c r="T14" s="7"/>
      <c r="U14" s="7"/>
      <c r="V14" s="7"/>
      <c r="W14" s="7"/>
      <c r="X14" s="7"/>
      <c r="Y14" s="13" t="str">
        <f t="shared" si="3"/>
        <v>Not in Line with Total # Reached</v>
      </c>
      <c r="Z14" s="7"/>
      <c r="AA14" s="7"/>
      <c r="AB14" s="7"/>
      <c r="AC14" s="7"/>
      <c r="AD14" s="13" t="str">
        <f t="shared" si="4"/>
        <v>Not in Line with Total # Reached</v>
      </c>
      <c r="AE14" s="7"/>
      <c r="AF14" s="7"/>
      <c r="AG14" s="7"/>
      <c r="AH14" s="7"/>
      <c r="AI14" s="7"/>
      <c r="AJ14" s="13" t="str">
        <f t="shared" si="5"/>
        <v>Not in Line with Total # Reached</v>
      </c>
    </row>
    <row r="15" spans="1:36" ht="66.599999999999994" customHeight="1" x14ac:dyDescent="0.3">
      <c r="A15" s="8" t="s">
        <v>25</v>
      </c>
      <c r="B15" s="6" t="s">
        <v>40</v>
      </c>
      <c r="C15" s="5" t="s">
        <v>59</v>
      </c>
      <c r="D15" s="5"/>
      <c r="E15" s="24">
        <v>666666.66666666663</v>
      </c>
      <c r="F15" s="7">
        <v>54552</v>
      </c>
      <c r="G15" s="26">
        <f t="shared" si="0"/>
        <v>8.1827999999999998E-2</v>
      </c>
      <c r="H15" s="21" t="s">
        <v>76</v>
      </c>
      <c r="I15" s="19" t="s">
        <v>71</v>
      </c>
      <c r="J15" s="7"/>
      <c r="K15" s="7"/>
      <c r="L15" s="7"/>
      <c r="M15" s="7"/>
      <c r="N15" s="13" t="str">
        <f t="shared" si="1"/>
        <v>Not in Line with Total # Reached</v>
      </c>
      <c r="O15" s="7"/>
      <c r="P15" s="7"/>
      <c r="Q15" s="7"/>
      <c r="R15" s="13" t="str">
        <f t="shared" si="2"/>
        <v>Not in Line with Total # Reached</v>
      </c>
      <c r="S15" s="7"/>
      <c r="T15" s="7"/>
      <c r="U15" s="7"/>
      <c r="V15" s="7"/>
      <c r="W15" s="7"/>
      <c r="X15" s="7"/>
      <c r="Y15" s="13" t="str">
        <f t="shared" si="3"/>
        <v>Not in Line with Total # Reached</v>
      </c>
      <c r="Z15" s="7"/>
      <c r="AA15" s="7"/>
      <c r="AB15" s="7"/>
      <c r="AC15" s="7"/>
      <c r="AD15" s="13" t="str">
        <f t="shared" si="4"/>
        <v>Not in Line with Total # Reached</v>
      </c>
      <c r="AE15" s="7"/>
      <c r="AF15" s="7"/>
      <c r="AG15" s="7"/>
      <c r="AH15" s="7"/>
      <c r="AI15" s="7"/>
      <c r="AJ15" s="13" t="str">
        <f t="shared" si="5"/>
        <v>Not in Line with Total # Reached</v>
      </c>
    </row>
    <row r="16" spans="1:36" ht="66.599999999999994" customHeight="1" x14ac:dyDescent="0.3">
      <c r="A16" s="8" t="s">
        <v>26</v>
      </c>
      <c r="B16" s="6" t="s">
        <v>41</v>
      </c>
      <c r="C16" s="5" t="s">
        <v>58</v>
      </c>
      <c r="D16" s="5"/>
      <c r="E16" s="24">
        <v>10</v>
      </c>
      <c r="F16" s="7">
        <v>3</v>
      </c>
      <c r="G16" s="26">
        <f t="shared" si="0"/>
        <v>0.3</v>
      </c>
      <c r="H16" s="23" t="s">
        <v>77</v>
      </c>
      <c r="I16" s="19" t="s">
        <v>71</v>
      </c>
      <c r="J16" s="7"/>
      <c r="K16" s="7"/>
      <c r="L16" s="7"/>
      <c r="M16" s="7"/>
      <c r="N16" s="13" t="str">
        <f t="shared" si="1"/>
        <v>Not in Line with Total # Reached</v>
      </c>
      <c r="O16" s="7"/>
      <c r="P16" s="7"/>
      <c r="Q16" s="7"/>
      <c r="R16" s="13" t="str">
        <f t="shared" si="2"/>
        <v>Not in Line with Total # Reached</v>
      </c>
      <c r="S16" s="7"/>
      <c r="T16" s="7"/>
      <c r="U16" s="7"/>
      <c r="V16" s="7"/>
      <c r="W16" s="7"/>
      <c r="X16" s="7"/>
      <c r="Y16" s="13" t="str">
        <f t="shared" si="3"/>
        <v>Not in Line with Total # Reached</v>
      </c>
      <c r="Z16" s="7"/>
      <c r="AA16" s="7"/>
      <c r="AB16" s="7"/>
      <c r="AC16" s="7"/>
      <c r="AD16" s="13" t="str">
        <f t="shared" si="4"/>
        <v>Not in Line with Total # Reached</v>
      </c>
      <c r="AE16" s="7"/>
      <c r="AF16" s="7"/>
      <c r="AG16" s="7"/>
      <c r="AH16" s="7"/>
      <c r="AI16" s="7"/>
      <c r="AJ16" s="13" t="str">
        <f t="shared" si="5"/>
        <v>Not in Line with Total # Reached</v>
      </c>
    </row>
    <row r="17" spans="1:36" ht="66.599999999999994" customHeight="1" x14ac:dyDescent="0.3">
      <c r="A17" s="8" t="s">
        <v>27</v>
      </c>
      <c r="B17" s="6" t="s">
        <v>42</v>
      </c>
      <c r="C17" s="12" t="s">
        <v>57</v>
      </c>
      <c r="D17" s="12"/>
      <c r="E17" s="24">
        <v>10</v>
      </c>
      <c r="F17" s="7">
        <v>34</v>
      </c>
      <c r="G17" s="26">
        <f t="shared" si="0"/>
        <v>3.4</v>
      </c>
      <c r="H17" s="21" t="s">
        <v>78</v>
      </c>
      <c r="I17" s="19" t="s">
        <v>71</v>
      </c>
      <c r="J17" s="7"/>
      <c r="K17" s="7"/>
      <c r="L17" s="7"/>
      <c r="M17" s="7"/>
      <c r="N17" s="13" t="str">
        <f t="shared" si="1"/>
        <v>Not in Line with Total # Reached</v>
      </c>
      <c r="O17" s="7"/>
      <c r="P17" s="7"/>
      <c r="Q17" s="7"/>
      <c r="R17" s="13" t="str">
        <f t="shared" si="2"/>
        <v>Not in Line with Total # Reached</v>
      </c>
      <c r="S17" s="7"/>
      <c r="T17" s="7"/>
      <c r="U17" s="7"/>
      <c r="V17" s="7"/>
      <c r="W17" s="7"/>
      <c r="X17" s="7"/>
      <c r="Y17" s="13" t="str">
        <f t="shared" si="3"/>
        <v>Not in Line with Total # Reached</v>
      </c>
      <c r="Z17" s="7"/>
      <c r="AA17" s="7"/>
      <c r="AB17" s="7"/>
      <c r="AC17" s="7"/>
      <c r="AD17" s="13" t="str">
        <f t="shared" si="4"/>
        <v>Not in Line with Total # Reached</v>
      </c>
      <c r="AE17" s="7"/>
      <c r="AF17" s="7"/>
      <c r="AG17" s="7"/>
      <c r="AH17" s="7"/>
      <c r="AI17" s="7"/>
      <c r="AJ17" s="13" t="str">
        <f t="shared" si="5"/>
        <v>Not in Line with Total # Reached</v>
      </c>
    </row>
    <row r="18" spans="1:36" ht="66.599999999999994" customHeight="1" x14ac:dyDescent="0.3">
      <c r="A18" s="18" t="s">
        <v>28</v>
      </c>
      <c r="B18" s="6" t="s">
        <v>127</v>
      </c>
      <c r="C18" s="12" t="s">
        <v>57</v>
      </c>
      <c r="D18" s="12"/>
      <c r="E18" s="11">
        <v>5</v>
      </c>
      <c r="F18" s="7"/>
      <c r="G18" s="26">
        <f t="shared" si="0"/>
        <v>0</v>
      </c>
      <c r="H18" s="23"/>
      <c r="I18" s="19" t="s">
        <v>71</v>
      </c>
      <c r="J18" s="7"/>
      <c r="K18" s="7"/>
      <c r="L18" s="7"/>
      <c r="M18" s="7"/>
      <c r="N18" s="13" t="str">
        <f t="shared" si="1"/>
        <v>In Line with Total # Reached</v>
      </c>
      <c r="O18" s="7"/>
      <c r="P18" s="7"/>
      <c r="Q18" s="7"/>
      <c r="R18" s="13" t="str">
        <f t="shared" si="2"/>
        <v>In Line with Total # Reached</v>
      </c>
      <c r="S18" s="7"/>
      <c r="T18" s="7"/>
      <c r="U18" s="7"/>
      <c r="V18" s="7"/>
      <c r="W18" s="7"/>
      <c r="X18" s="7"/>
      <c r="Y18" s="13" t="str">
        <f t="shared" si="3"/>
        <v>In Line with Total # Reached</v>
      </c>
      <c r="Z18" s="7"/>
      <c r="AA18" s="7"/>
      <c r="AB18" s="7"/>
      <c r="AC18" s="7"/>
      <c r="AD18" s="13" t="str">
        <f t="shared" si="4"/>
        <v>In Line with Total # Reached</v>
      </c>
      <c r="AE18" s="7"/>
      <c r="AF18" s="7"/>
      <c r="AG18" s="7"/>
      <c r="AH18" s="7"/>
      <c r="AI18" s="7"/>
      <c r="AJ18" s="13" t="str">
        <f t="shared" si="5"/>
        <v>In Line with Total # Reached</v>
      </c>
    </row>
  </sheetData>
  <mergeCells count="14">
    <mergeCell ref="Z4:AC4"/>
    <mergeCell ref="AE4:AI4"/>
    <mergeCell ref="G4:G5"/>
    <mergeCell ref="H4:H5"/>
    <mergeCell ref="I4:I5"/>
    <mergeCell ref="J4:M4"/>
    <mergeCell ref="O4:Q4"/>
    <mergeCell ref="S4:X4"/>
    <mergeCell ref="A4:A5"/>
    <mergeCell ref="B4:B5"/>
    <mergeCell ref="C4:C5"/>
    <mergeCell ref="D4:D5"/>
    <mergeCell ref="E4:E5"/>
    <mergeCell ref="F4:F5"/>
  </mergeCells>
  <conditionalFormatting sqref="J6">
    <cfRule type="expression" dxfId="23" priority="23">
      <formula>$I6="NO"</formula>
    </cfRule>
    <cfRule type="expression" dxfId="22" priority="24">
      <formula>$I6="YES"</formula>
    </cfRule>
  </conditionalFormatting>
  <conditionalFormatting sqref="K6:M6">
    <cfRule type="expression" dxfId="21" priority="21">
      <formula>$I6="NO"</formula>
    </cfRule>
    <cfRule type="expression" dxfId="20" priority="22">
      <formula>$I6="YES"</formula>
    </cfRule>
  </conditionalFormatting>
  <conditionalFormatting sqref="O6:Q6">
    <cfRule type="expression" dxfId="19" priority="19">
      <formula>$I6="NO"</formula>
    </cfRule>
    <cfRule type="expression" dxfId="18" priority="20">
      <formula>$I6="YES"</formula>
    </cfRule>
  </conditionalFormatting>
  <conditionalFormatting sqref="S6:X6">
    <cfRule type="expression" dxfId="17" priority="17">
      <formula>$I6="NO"</formula>
    </cfRule>
    <cfRule type="expression" dxfId="16" priority="18">
      <formula>$I6="YES"</formula>
    </cfRule>
  </conditionalFormatting>
  <conditionalFormatting sqref="Z6:AC6">
    <cfRule type="expression" dxfId="15" priority="15">
      <formula>$I6="NO"</formula>
    </cfRule>
    <cfRule type="expression" dxfId="14" priority="16">
      <formula>$I6="YES"</formula>
    </cfRule>
  </conditionalFormatting>
  <conditionalFormatting sqref="AE6:AI6">
    <cfRule type="expression" dxfId="13" priority="13">
      <formula>$I6="NO"</formula>
    </cfRule>
    <cfRule type="expression" dxfId="12" priority="14">
      <formula>$I6="YES"</formula>
    </cfRule>
  </conditionalFormatting>
  <conditionalFormatting sqref="J7:J18">
    <cfRule type="expression" dxfId="11" priority="11">
      <formula>$I7="NO"</formula>
    </cfRule>
    <cfRule type="expression" dxfId="10" priority="12">
      <formula>$I7="YES"</formula>
    </cfRule>
  </conditionalFormatting>
  <conditionalFormatting sqref="K7:M18">
    <cfRule type="expression" dxfId="9" priority="9">
      <formula>$I7="NO"</formula>
    </cfRule>
    <cfRule type="expression" dxfId="8" priority="10">
      <formula>$I7="YES"</formula>
    </cfRule>
  </conditionalFormatting>
  <conditionalFormatting sqref="O7:Q18">
    <cfRule type="expression" dxfId="7" priority="7">
      <formula>$I7="NO"</formula>
    </cfRule>
    <cfRule type="expression" dxfId="6" priority="8">
      <formula>$I7="YES"</formula>
    </cfRule>
  </conditionalFormatting>
  <conditionalFormatting sqref="S7:X18">
    <cfRule type="expression" dxfId="5" priority="5">
      <formula>$I7="NO"</formula>
    </cfRule>
    <cfRule type="expression" dxfId="4" priority="6">
      <formula>$I7="YES"</formula>
    </cfRule>
  </conditionalFormatting>
  <conditionalFormatting sqref="Z7:AC18">
    <cfRule type="expression" dxfId="3" priority="3">
      <formula>$I7="NO"</formula>
    </cfRule>
    <cfRule type="expression" dxfId="2" priority="4">
      <formula>$I7="YES"</formula>
    </cfRule>
  </conditionalFormatting>
  <conditionalFormatting sqref="AE7:AI18">
    <cfRule type="expression" dxfId="1" priority="1">
      <formula>$I7="NO"</formula>
    </cfRule>
    <cfRule type="expression" dxfId="0" priority="2">
      <formula>$I7="YES"</formula>
    </cfRule>
  </conditionalFormatting>
  <dataValidations count="1">
    <dataValidation type="list" allowBlank="1" showInputMessage="1" showErrorMessage="1" sqref="I6:I18" xr:uid="{DE6A077A-642F-48FC-84EF-A70172502AF5}">
      <formula1>"YES,NO"</formula1>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170C-76F9-4AF1-8F4B-939EDDA791AA}">
  <dimension ref="A1:AQ20"/>
  <sheetViews>
    <sheetView topLeftCell="R1" zoomScale="40" zoomScaleNormal="40" workbookViewId="0">
      <selection activeCell="AD8" sqref="AD8:AK9"/>
    </sheetView>
  </sheetViews>
  <sheetFormatPr defaultRowHeight="14.4" x14ac:dyDescent="0.3"/>
  <cols>
    <col min="2" max="14" width="37.109375" customWidth="1"/>
    <col min="16" max="20" width="30.44140625" customWidth="1"/>
    <col min="21" max="29" width="35.88671875" customWidth="1"/>
    <col min="38" max="42" width="15.5546875" customWidth="1"/>
    <col min="43" max="43" width="2.44140625" customWidth="1"/>
  </cols>
  <sheetData>
    <row r="1" spans="1:43" s="44" customFormat="1" ht="87.6" customHeight="1" x14ac:dyDescent="0.3">
      <c r="A1" s="45" t="s">
        <v>315</v>
      </c>
      <c r="B1" s="45" t="s">
        <v>314</v>
      </c>
      <c r="C1" s="45" t="s">
        <v>313</v>
      </c>
      <c r="D1" s="45" t="s">
        <v>312</v>
      </c>
      <c r="E1" s="45" t="s">
        <v>311</v>
      </c>
      <c r="F1" s="45" t="s">
        <v>310</v>
      </c>
      <c r="G1" s="45" t="s">
        <v>309</v>
      </c>
      <c r="H1" s="45" t="s">
        <v>308</v>
      </c>
      <c r="I1" s="45" t="s">
        <v>307</v>
      </c>
      <c r="J1" s="45" t="s">
        <v>306</v>
      </c>
      <c r="K1" s="45" t="s">
        <v>305</v>
      </c>
      <c r="L1" s="45" t="s">
        <v>304</v>
      </c>
      <c r="M1" s="45" t="s">
        <v>303</v>
      </c>
      <c r="N1" s="45" t="s">
        <v>302</v>
      </c>
      <c r="O1" s="45" t="s">
        <v>301</v>
      </c>
      <c r="P1" s="45" t="s">
        <v>300</v>
      </c>
      <c r="Q1" s="45" t="s">
        <v>299</v>
      </c>
      <c r="R1" s="45" t="s">
        <v>298</v>
      </c>
      <c r="S1" s="45" t="s">
        <v>297</v>
      </c>
      <c r="T1" s="45" t="s">
        <v>296</v>
      </c>
      <c r="U1" s="45" t="s">
        <v>295</v>
      </c>
      <c r="V1" s="45" t="s">
        <v>295</v>
      </c>
      <c r="W1" s="45" t="s">
        <v>294</v>
      </c>
      <c r="X1" s="45" t="s">
        <v>293</v>
      </c>
      <c r="Y1" s="45" t="s">
        <v>292</v>
      </c>
      <c r="Z1" s="45" t="s">
        <v>291</v>
      </c>
      <c r="AA1" s="45" t="s">
        <v>290</v>
      </c>
      <c r="AB1" s="45" t="s">
        <v>289</v>
      </c>
      <c r="AC1" s="45" t="s">
        <v>288</v>
      </c>
      <c r="AD1" s="45" t="s">
        <v>287</v>
      </c>
      <c r="AE1" s="45" t="s">
        <v>286</v>
      </c>
      <c r="AF1" s="45" t="s">
        <v>285</v>
      </c>
      <c r="AG1" s="45" t="s">
        <v>284</v>
      </c>
      <c r="AH1" s="45" t="s">
        <v>283</v>
      </c>
      <c r="AI1" s="45" t="s">
        <v>282</v>
      </c>
      <c r="AJ1" s="45" t="s">
        <v>281</v>
      </c>
      <c r="AK1" s="45" t="s">
        <v>280</v>
      </c>
      <c r="AL1" s="45" t="s">
        <v>279</v>
      </c>
      <c r="AM1" s="45" t="s">
        <v>278</v>
      </c>
      <c r="AN1" s="45" t="s">
        <v>277</v>
      </c>
      <c r="AO1" s="45" t="s">
        <v>276</v>
      </c>
      <c r="AP1" s="45" t="s">
        <v>275</v>
      </c>
    </row>
    <row r="2" spans="1:43" x14ac:dyDescent="0.3">
      <c r="A2" s="4" t="s">
        <v>274</v>
      </c>
      <c r="B2" s="4" t="s">
        <v>273</v>
      </c>
      <c r="C2" s="4" t="s">
        <v>272</v>
      </c>
      <c r="D2" s="4" t="s">
        <v>271</v>
      </c>
      <c r="E2" s="4" t="s">
        <v>270</v>
      </c>
      <c r="F2" s="4" t="s">
        <v>269</v>
      </c>
      <c r="G2" s="4">
        <v>9</v>
      </c>
      <c r="H2" s="4">
        <v>7</v>
      </c>
      <c r="I2" s="4" t="s">
        <v>268</v>
      </c>
      <c r="J2" s="4" t="s">
        <v>267</v>
      </c>
      <c r="K2" s="4" t="s">
        <v>266</v>
      </c>
      <c r="L2" s="4"/>
      <c r="M2" s="4" t="s">
        <v>265</v>
      </c>
      <c r="N2" s="4" t="s">
        <v>264</v>
      </c>
      <c r="O2" s="4">
        <v>7</v>
      </c>
      <c r="P2" s="4" t="s">
        <v>263</v>
      </c>
      <c r="Q2" s="4" t="s">
        <v>262</v>
      </c>
      <c r="R2" s="4" t="s">
        <v>261</v>
      </c>
      <c r="S2" s="4" t="s">
        <v>260</v>
      </c>
      <c r="T2" s="4"/>
      <c r="U2" s="4">
        <v>8</v>
      </c>
      <c r="V2" s="4" t="s">
        <v>259</v>
      </c>
      <c r="W2" s="4" t="s">
        <v>258</v>
      </c>
      <c r="X2" s="4"/>
      <c r="Y2" s="4" t="s">
        <v>257</v>
      </c>
      <c r="Z2" s="4">
        <v>8</v>
      </c>
      <c r="AA2" s="4"/>
      <c r="AB2" s="4"/>
      <c r="AC2" s="4" t="s">
        <v>256</v>
      </c>
      <c r="AD2" s="4">
        <v>8</v>
      </c>
      <c r="AE2" s="4">
        <v>8</v>
      </c>
      <c r="AF2" s="4">
        <v>9</v>
      </c>
      <c r="AG2" s="4">
        <v>7</v>
      </c>
      <c r="AH2" s="4">
        <v>7</v>
      </c>
      <c r="AI2" s="4">
        <v>7</v>
      </c>
      <c r="AJ2" s="4">
        <v>9</v>
      </c>
      <c r="AK2" s="4">
        <v>7</v>
      </c>
      <c r="AL2" s="4" t="s">
        <v>255</v>
      </c>
      <c r="AM2" s="4" t="s">
        <v>254</v>
      </c>
      <c r="AN2" s="4" t="s">
        <v>253</v>
      </c>
      <c r="AO2" s="4" t="s">
        <v>252</v>
      </c>
      <c r="AP2" s="42" t="s">
        <v>251</v>
      </c>
      <c r="AQ2" s="39"/>
    </row>
    <row r="3" spans="1:43" x14ac:dyDescent="0.3">
      <c r="A3" s="4" t="s">
        <v>250</v>
      </c>
      <c r="B3" s="4" t="s">
        <v>249</v>
      </c>
      <c r="C3" s="4" t="s">
        <v>248</v>
      </c>
      <c r="D3" s="4" t="s">
        <v>247</v>
      </c>
      <c r="E3" s="4" t="s">
        <v>246</v>
      </c>
      <c r="F3" s="4" t="s">
        <v>245</v>
      </c>
      <c r="G3" s="4">
        <v>7</v>
      </c>
      <c r="H3" s="4">
        <v>7</v>
      </c>
      <c r="I3" s="4" t="s">
        <v>244</v>
      </c>
      <c r="J3" s="4" t="s">
        <v>243</v>
      </c>
      <c r="K3" s="4" t="s">
        <v>242</v>
      </c>
      <c r="L3" s="4" t="s">
        <v>241</v>
      </c>
      <c r="M3" s="4"/>
      <c r="N3" s="4" t="s">
        <v>240</v>
      </c>
      <c r="O3" s="43"/>
      <c r="P3" s="4" t="s">
        <v>239</v>
      </c>
      <c r="Q3" s="4" t="s">
        <v>238</v>
      </c>
      <c r="R3" s="4" t="s">
        <v>237</v>
      </c>
      <c r="S3" s="4" t="s">
        <v>236</v>
      </c>
      <c r="T3" s="4" t="s">
        <v>235</v>
      </c>
      <c r="U3" s="4">
        <v>8</v>
      </c>
      <c r="V3" s="4" t="s">
        <v>234</v>
      </c>
      <c r="W3" s="4" t="s">
        <v>233</v>
      </c>
      <c r="X3" s="4" t="s">
        <v>232</v>
      </c>
      <c r="Y3" s="4" t="s">
        <v>231</v>
      </c>
      <c r="Z3" s="4">
        <v>6</v>
      </c>
      <c r="AA3" s="4" t="s">
        <v>230</v>
      </c>
      <c r="AB3" s="4"/>
      <c r="AC3" s="4" t="s">
        <v>229</v>
      </c>
      <c r="AD3" s="4">
        <v>8</v>
      </c>
      <c r="AE3" s="4">
        <v>8</v>
      </c>
      <c r="AF3" s="4">
        <v>7</v>
      </c>
      <c r="AG3" s="4">
        <v>8</v>
      </c>
      <c r="AH3" s="4">
        <v>8</v>
      </c>
      <c r="AI3" s="4">
        <v>9</v>
      </c>
      <c r="AJ3" s="4">
        <v>8</v>
      </c>
      <c r="AK3" s="4">
        <v>7</v>
      </c>
      <c r="AL3" s="4" t="s">
        <v>228</v>
      </c>
      <c r="AM3" s="4" t="s">
        <v>227</v>
      </c>
      <c r="AN3" s="4" t="s">
        <v>226</v>
      </c>
      <c r="AO3" s="4" t="s">
        <v>225</v>
      </c>
      <c r="AP3" s="42" t="s">
        <v>224</v>
      </c>
      <c r="AQ3" s="39"/>
    </row>
    <row r="4" spans="1:43" x14ac:dyDescent="0.3">
      <c r="A4" s="4" t="s">
        <v>223</v>
      </c>
      <c r="B4" s="4" t="s">
        <v>222</v>
      </c>
      <c r="C4" s="4" t="s">
        <v>221</v>
      </c>
      <c r="D4" s="4" t="s">
        <v>220</v>
      </c>
      <c r="E4" s="4" t="s">
        <v>219</v>
      </c>
      <c r="F4" s="4" t="s">
        <v>218</v>
      </c>
      <c r="G4" s="4">
        <v>8</v>
      </c>
      <c r="H4" s="4">
        <v>8</v>
      </c>
      <c r="I4" s="4" t="s">
        <v>217</v>
      </c>
      <c r="J4" s="4" t="s">
        <v>216</v>
      </c>
      <c r="K4" s="4" t="s">
        <v>215</v>
      </c>
      <c r="L4" s="4" t="s">
        <v>214</v>
      </c>
      <c r="M4" s="4" t="s">
        <v>213</v>
      </c>
      <c r="N4" s="4" t="s">
        <v>212</v>
      </c>
      <c r="O4" s="4">
        <v>9</v>
      </c>
      <c r="P4" s="4" t="s">
        <v>211</v>
      </c>
      <c r="Q4" s="4" t="s">
        <v>210</v>
      </c>
      <c r="R4" s="4" t="s">
        <v>209</v>
      </c>
      <c r="S4" s="4"/>
      <c r="T4" s="4" t="s">
        <v>208</v>
      </c>
      <c r="U4" s="4">
        <v>10</v>
      </c>
      <c r="V4" s="4"/>
      <c r="W4" s="4" t="s">
        <v>207</v>
      </c>
      <c r="X4" s="4" t="s">
        <v>206</v>
      </c>
      <c r="Y4" s="4" t="s">
        <v>205</v>
      </c>
      <c r="Z4" s="4">
        <v>8</v>
      </c>
      <c r="AA4" s="4" t="s">
        <v>204</v>
      </c>
      <c r="AB4" s="4"/>
      <c r="AC4" s="4"/>
      <c r="AD4" s="4">
        <v>7</v>
      </c>
      <c r="AE4" s="4">
        <v>9</v>
      </c>
      <c r="AF4" s="4">
        <v>9</v>
      </c>
      <c r="AG4" s="4">
        <v>7</v>
      </c>
      <c r="AH4" s="4">
        <v>9</v>
      </c>
      <c r="AI4" s="4">
        <v>9</v>
      </c>
      <c r="AJ4" s="4">
        <v>10</v>
      </c>
      <c r="AK4" s="4">
        <v>10</v>
      </c>
      <c r="AL4" s="4" t="s">
        <v>203</v>
      </c>
      <c r="AM4" s="4" t="s">
        <v>202</v>
      </c>
      <c r="AN4" s="4" t="s">
        <v>201</v>
      </c>
      <c r="AO4" s="4" t="s">
        <v>200</v>
      </c>
      <c r="AP4" s="41" t="s">
        <v>199</v>
      </c>
      <c r="AQ4" s="39"/>
    </row>
    <row r="5" spans="1:43" x14ac:dyDescent="0.3">
      <c r="A5" s="4" t="s">
        <v>198</v>
      </c>
      <c r="B5" s="4" t="s">
        <v>197</v>
      </c>
      <c r="C5" s="4" t="s">
        <v>196</v>
      </c>
      <c r="D5" s="4" t="s">
        <v>195</v>
      </c>
      <c r="E5" s="4" t="s">
        <v>194</v>
      </c>
      <c r="F5" s="4" t="s">
        <v>193</v>
      </c>
      <c r="G5" s="4">
        <v>8</v>
      </c>
      <c r="H5" s="4">
        <v>7</v>
      </c>
      <c r="I5" s="4" t="s">
        <v>192</v>
      </c>
      <c r="J5" s="4" t="s">
        <v>191</v>
      </c>
      <c r="K5" s="4" t="s">
        <v>190</v>
      </c>
      <c r="L5" s="4"/>
      <c r="M5" s="4" t="s">
        <v>189</v>
      </c>
      <c r="N5" s="4"/>
      <c r="O5" s="4">
        <v>6</v>
      </c>
      <c r="P5" s="4"/>
      <c r="Q5" s="4" t="s">
        <v>188</v>
      </c>
      <c r="R5" s="4" t="s">
        <v>187</v>
      </c>
      <c r="S5" s="4" t="s">
        <v>186</v>
      </c>
      <c r="T5" s="4" t="s">
        <v>185</v>
      </c>
      <c r="U5" s="4">
        <v>8</v>
      </c>
      <c r="V5" s="4"/>
      <c r="W5" s="4" t="s">
        <v>184</v>
      </c>
      <c r="X5" s="4" t="s">
        <v>183</v>
      </c>
      <c r="Y5" s="4"/>
      <c r="Z5" s="4">
        <v>9</v>
      </c>
      <c r="AA5" s="4" t="s">
        <v>182</v>
      </c>
      <c r="AB5" s="4" t="s">
        <v>181</v>
      </c>
      <c r="AC5" s="4" t="s">
        <v>180</v>
      </c>
      <c r="AD5" s="4">
        <v>10</v>
      </c>
      <c r="AE5" s="4">
        <v>7</v>
      </c>
      <c r="AF5" s="4">
        <v>8</v>
      </c>
      <c r="AG5" s="4">
        <v>9</v>
      </c>
      <c r="AH5" s="4">
        <v>9</v>
      </c>
      <c r="AI5" s="4">
        <v>7</v>
      </c>
      <c r="AJ5" s="4">
        <v>7</v>
      </c>
      <c r="AK5" s="4">
        <v>10</v>
      </c>
      <c r="AL5" s="4" t="s">
        <v>179</v>
      </c>
      <c r="AM5" s="4" t="s">
        <v>178</v>
      </c>
      <c r="AN5" s="4" t="s">
        <v>177</v>
      </c>
      <c r="AO5" s="4" t="s">
        <v>176</v>
      </c>
      <c r="AP5" s="41" t="s">
        <v>175</v>
      </c>
      <c r="AQ5" s="39"/>
    </row>
    <row r="6" spans="1:43" x14ac:dyDescent="0.3">
      <c r="A6" s="4" t="s">
        <v>174</v>
      </c>
      <c r="B6" s="4" t="s">
        <v>173</v>
      </c>
      <c r="C6" s="4" t="s">
        <v>172</v>
      </c>
      <c r="D6" s="4" t="s">
        <v>171</v>
      </c>
      <c r="E6" s="4" t="s">
        <v>170</v>
      </c>
      <c r="F6" s="4" t="s">
        <v>169</v>
      </c>
      <c r="G6" s="4">
        <v>7</v>
      </c>
      <c r="H6" s="4">
        <v>8</v>
      </c>
      <c r="I6" s="4" t="s">
        <v>168</v>
      </c>
      <c r="J6" s="4" t="s">
        <v>167</v>
      </c>
      <c r="K6" s="4"/>
      <c r="L6" s="4" t="s">
        <v>166</v>
      </c>
      <c r="M6" s="4"/>
      <c r="N6" s="4" t="s">
        <v>165</v>
      </c>
      <c r="O6" s="4">
        <v>10</v>
      </c>
      <c r="P6" s="4"/>
      <c r="Q6" s="4" t="s">
        <v>164</v>
      </c>
      <c r="R6" s="4" t="s">
        <v>163</v>
      </c>
      <c r="S6" s="4" t="s">
        <v>162</v>
      </c>
      <c r="T6" s="4"/>
      <c r="U6" s="4">
        <v>9</v>
      </c>
      <c r="V6" s="4" t="s">
        <v>161</v>
      </c>
      <c r="W6" s="4" t="s">
        <v>160</v>
      </c>
      <c r="X6" s="4"/>
      <c r="Y6" s="4"/>
      <c r="Z6" s="4">
        <v>6</v>
      </c>
      <c r="AA6" s="4" t="s">
        <v>159</v>
      </c>
      <c r="AB6" s="4" t="s">
        <v>158</v>
      </c>
      <c r="AC6" s="4"/>
      <c r="AD6" s="4">
        <v>7</v>
      </c>
      <c r="AE6" s="4">
        <v>9</v>
      </c>
      <c r="AF6" s="4">
        <v>7</v>
      </c>
      <c r="AG6" s="4">
        <v>7</v>
      </c>
      <c r="AH6" s="4">
        <v>9</v>
      </c>
      <c r="AI6" s="4">
        <v>9</v>
      </c>
      <c r="AJ6" s="4">
        <v>9</v>
      </c>
      <c r="AK6" s="4">
        <v>8</v>
      </c>
      <c r="AL6" s="4" t="s">
        <v>157</v>
      </c>
      <c r="AM6" s="4" t="s">
        <v>156</v>
      </c>
      <c r="AN6" s="4" t="s">
        <v>155</v>
      </c>
      <c r="AO6" s="4" t="s">
        <v>154</v>
      </c>
      <c r="AP6" s="41" t="s">
        <v>153</v>
      </c>
      <c r="AQ6" s="39"/>
    </row>
    <row r="7" spans="1:43" x14ac:dyDescent="0.3">
      <c r="A7" s="4" t="s">
        <v>152</v>
      </c>
      <c r="B7" s="4" t="s">
        <v>151</v>
      </c>
      <c r="C7" s="4" t="s">
        <v>150</v>
      </c>
      <c r="D7" s="4" t="s">
        <v>149</v>
      </c>
      <c r="E7" s="4" t="s">
        <v>148</v>
      </c>
      <c r="F7" s="4" t="s">
        <v>147</v>
      </c>
      <c r="G7" s="4">
        <v>9</v>
      </c>
      <c r="H7" s="4">
        <v>8</v>
      </c>
      <c r="I7" s="4"/>
      <c r="J7" s="4" t="s">
        <v>146</v>
      </c>
      <c r="K7" s="4" t="s">
        <v>145</v>
      </c>
      <c r="L7" s="4"/>
      <c r="M7" s="4" t="s">
        <v>144</v>
      </c>
      <c r="N7" s="4" t="s">
        <v>143</v>
      </c>
      <c r="O7" s="4"/>
      <c r="P7" s="4"/>
      <c r="Q7" s="4" t="s">
        <v>142</v>
      </c>
      <c r="R7" s="4" t="s">
        <v>141</v>
      </c>
      <c r="S7" s="4" t="s">
        <v>140</v>
      </c>
      <c r="T7" s="4" t="s">
        <v>139</v>
      </c>
      <c r="U7" s="4">
        <v>9</v>
      </c>
      <c r="V7" s="4"/>
      <c r="W7" s="4" t="s">
        <v>138</v>
      </c>
      <c r="X7" s="4" t="s">
        <v>137</v>
      </c>
      <c r="Y7" s="4" t="s">
        <v>136</v>
      </c>
      <c r="Z7" s="4">
        <v>7</v>
      </c>
      <c r="AA7" s="4" t="s">
        <v>135</v>
      </c>
      <c r="AB7" s="4"/>
      <c r="AC7" s="4" t="s">
        <v>134</v>
      </c>
      <c r="AD7" s="4">
        <v>8</v>
      </c>
      <c r="AE7" s="4">
        <v>7</v>
      </c>
      <c r="AF7" s="4">
        <v>7</v>
      </c>
      <c r="AG7" s="4">
        <v>7</v>
      </c>
      <c r="AH7" s="4">
        <v>8</v>
      </c>
      <c r="AI7" s="4">
        <v>10</v>
      </c>
      <c r="AJ7" s="4">
        <v>7</v>
      </c>
      <c r="AK7" s="4"/>
      <c r="AL7" s="4" t="s">
        <v>133</v>
      </c>
      <c r="AM7" s="4" t="s">
        <v>132</v>
      </c>
      <c r="AN7" s="4" t="s">
        <v>131</v>
      </c>
      <c r="AO7" s="4" t="s">
        <v>130</v>
      </c>
      <c r="AP7" s="41" t="s">
        <v>129</v>
      </c>
      <c r="AQ7" s="39"/>
    </row>
    <row r="8" spans="1:43" x14ac:dyDescent="0.3">
      <c r="A8" s="40" t="s">
        <v>128</v>
      </c>
      <c r="AD8" t="s">
        <v>287</v>
      </c>
      <c r="AE8" t="s">
        <v>286</v>
      </c>
      <c r="AF8" t="s">
        <v>285</v>
      </c>
      <c r="AG8" t="s">
        <v>284</v>
      </c>
      <c r="AH8" t="s">
        <v>283</v>
      </c>
      <c r="AI8" t="s">
        <v>282</v>
      </c>
      <c r="AJ8" t="s">
        <v>281</v>
      </c>
      <c r="AK8" t="s">
        <v>280</v>
      </c>
      <c r="AQ8" s="39"/>
    </row>
    <row r="9" spans="1:43" x14ac:dyDescent="0.3">
      <c r="AD9">
        <v>8</v>
      </c>
      <c r="AE9">
        <v>8</v>
      </c>
      <c r="AF9">
        <v>7.833333333333333</v>
      </c>
      <c r="AG9">
        <v>7.5</v>
      </c>
      <c r="AH9">
        <v>8.3333333333333339</v>
      </c>
      <c r="AI9">
        <v>8.5</v>
      </c>
      <c r="AJ9">
        <v>8.3333333333333339</v>
      </c>
      <c r="AK9">
        <v>8.4</v>
      </c>
      <c r="AQ9" s="39"/>
    </row>
    <row r="10" spans="1:43" x14ac:dyDescent="0.3">
      <c r="AQ10" s="39"/>
    </row>
    <row r="12" spans="1:43" x14ac:dyDescent="0.3">
      <c r="AD12" t="s">
        <v>287</v>
      </c>
      <c r="AE12">
        <v>8</v>
      </c>
    </row>
    <row r="13" spans="1:43" x14ac:dyDescent="0.3">
      <c r="AD13" t="s">
        <v>286</v>
      </c>
      <c r="AE13">
        <v>8</v>
      </c>
    </row>
    <row r="14" spans="1:43" x14ac:dyDescent="0.3">
      <c r="AD14" t="s">
        <v>285</v>
      </c>
      <c r="AE14">
        <v>7.833333333333333</v>
      </c>
    </row>
    <row r="15" spans="1:43" x14ac:dyDescent="0.3">
      <c r="AD15" t="s">
        <v>284</v>
      </c>
      <c r="AE15">
        <v>7.5</v>
      </c>
    </row>
    <row r="16" spans="1:43" x14ac:dyDescent="0.3">
      <c r="AD16" t="s">
        <v>283</v>
      </c>
      <c r="AE16">
        <v>8.3333333333333339</v>
      </c>
    </row>
    <row r="17" spans="6:31" x14ac:dyDescent="0.3">
      <c r="AD17" t="s">
        <v>282</v>
      </c>
      <c r="AE17">
        <v>8.5</v>
      </c>
    </row>
    <row r="18" spans="6:31" x14ac:dyDescent="0.3">
      <c r="AD18" t="s">
        <v>281</v>
      </c>
      <c r="AE18">
        <v>8.3333333333333339</v>
      </c>
    </row>
    <row r="19" spans="6:31" x14ac:dyDescent="0.3">
      <c r="AD19" t="s">
        <v>280</v>
      </c>
      <c r="AE19">
        <v>8.4</v>
      </c>
    </row>
    <row r="20" spans="6:31" x14ac:dyDescent="0.3">
      <c r="F20" t="s">
        <v>126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Intro &amp; Content</vt:lpstr>
      <vt:lpstr>Survey Data</vt:lpstr>
      <vt:lpstr>Figures</vt:lpstr>
      <vt:lpstr>Tables</vt:lpstr>
      <vt:lpstr>IPTT Master</vt:lpstr>
      <vt:lpstr>Summary BC</vt:lpstr>
      <vt:lpstr>Apr 2020 </vt:lpstr>
      <vt:lpstr>IPTT UMKv2</vt:lpstr>
      <vt:lpstr>IPTT FMv2</vt:lpstr>
      <vt:lpstr>IPTT ACMv2</vt:lpstr>
      <vt:lpstr>IPTT HPDv2</vt:lpstr>
      <vt:lpstr>IPTT ECHOv2</vt:lpstr>
      <vt:lpstr>IPTT E.Vv2</vt:lpstr>
      <vt:lpstr>Jan 2020</vt:lpstr>
      <vt:lpstr>IPTT UMKv01</vt:lpstr>
      <vt:lpstr>IPTT FMv01</vt:lpstr>
      <vt:lpstr>IPTT ACMv01</vt:lpstr>
      <vt:lpstr>IPTT HPDv01</vt:lpstr>
      <vt:lpstr>IPTT ECHOv01</vt:lpstr>
      <vt:lpstr>IPTT E.Vv01</vt:lpstr>
      <vt:lpstr>KII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M</dc:creator>
  <cp:lastModifiedBy>Filip M</cp:lastModifiedBy>
  <dcterms:created xsi:type="dcterms:W3CDTF">2019-10-30T02:46:03Z</dcterms:created>
  <dcterms:modified xsi:type="dcterms:W3CDTF">2020-05-03T08:22:50Z</dcterms:modified>
</cp:coreProperties>
</file>